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6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F16" i="1" s="1"/>
  <c r="F34" i="1" s="1"/>
  <c r="F45" i="1" s="1"/>
  <c r="G6" i="1"/>
  <c r="G16" i="1" s="1"/>
  <c r="G34" i="1" s="1"/>
  <c r="G45" i="1" s="1"/>
  <c r="H6" i="1"/>
  <c r="I6" i="1"/>
  <c r="J6" i="1"/>
  <c r="J16" i="1" s="1"/>
  <c r="J34" i="1" s="1"/>
  <c r="J45" i="1" s="1"/>
  <c r="K6" i="1"/>
  <c r="K16" i="1" s="1"/>
  <c r="K34" i="1" s="1"/>
  <c r="K45" i="1" s="1"/>
  <c r="L6" i="1"/>
  <c r="M6" i="1"/>
  <c r="N6" i="1"/>
  <c r="N16" i="1" s="1"/>
  <c r="N34" i="1" s="1"/>
  <c r="N45" i="1" s="1"/>
  <c r="C6" i="1"/>
  <c r="D10" i="1"/>
  <c r="E10" i="1"/>
  <c r="F10" i="1"/>
  <c r="G10" i="1"/>
  <c r="H10" i="1"/>
  <c r="I10" i="1"/>
  <c r="J10" i="1"/>
  <c r="K10" i="1"/>
  <c r="L10" i="1"/>
  <c r="M10" i="1"/>
  <c r="N10" i="1"/>
  <c r="C10" i="1"/>
  <c r="D14" i="1"/>
  <c r="E14" i="1"/>
  <c r="F14" i="1"/>
  <c r="G14" i="1"/>
  <c r="H14" i="1"/>
  <c r="I14" i="1"/>
  <c r="J14" i="1"/>
  <c r="K14" i="1"/>
  <c r="L14" i="1"/>
  <c r="M14" i="1"/>
  <c r="N14" i="1"/>
  <c r="C14" i="1"/>
  <c r="O32" i="1"/>
  <c r="O33" i="1"/>
  <c r="D16" i="1"/>
  <c r="D34" i="1" s="1"/>
  <c r="D45" i="1" s="1"/>
  <c r="E16" i="1"/>
  <c r="E34" i="1" s="1"/>
  <c r="E45" i="1" s="1"/>
  <c r="H16" i="1"/>
  <c r="H34" i="1" s="1"/>
  <c r="H45" i="1" s="1"/>
  <c r="I16" i="1"/>
  <c r="I34" i="1" s="1"/>
  <c r="I45" i="1" s="1"/>
  <c r="L16" i="1"/>
  <c r="L34" i="1" s="1"/>
  <c r="L45" i="1" s="1"/>
  <c r="M16" i="1"/>
  <c r="M34" i="1" s="1"/>
  <c r="M45" i="1" s="1"/>
  <c r="C16" i="1"/>
  <c r="C34" i="1" s="1"/>
  <c r="C45" i="1" l="1"/>
  <c r="O34" i="1"/>
  <c r="O45" i="1" s="1"/>
  <c r="C84" i="1"/>
  <c r="C92" i="1"/>
  <c r="C89" i="1"/>
  <c r="D9" i="1"/>
  <c r="E9" i="1"/>
  <c r="F9" i="1"/>
  <c r="G9" i="1"/>
  <c r="H9" i="1"/>
  <c r="I9" i="1"/>
  <c r="J9" i="1"/>
  <c r="K9" i="1"/>
  <c r="L9" i="1"/>
  <c r="M9" i="1"/>
  <c r="N9" i="1"/>
  <c r="C9" i="1"/>
  <c r="D5" i="1"/>
  <c r="E5" i="1"/>
  <c r="F5" i="1"/>
  <c r="G5" i="1"/>
  <c r="H5" i="1"/>
  <c r="I5" i="1"/>
  <c r="J5" i="1"/>
  <c r="K5" i="1"/>
  <c r="L5" i="1"/>
  <c r="M5" i="1"/>
  <c r="N5" i="1"/>
  <c r="C5" i="1"/>
  <c r="C75" i="1"/>
  <c r="C74" i="1"/>
  <c r="C73" i="1"/>
  <c r="C72" i="1"/>
  <c r="C71" i="1"/>
  <c r="C70" i="1"/>
  <c r="C69" i="1"/>
  <c r="C68" i="1"/>
  <c r="C67" i="1"/>
  <c r="C66" i="1"/>
  <c r="C65" i="1"/>
  <c r="O36" i="1"/>
  <c r="D36" i="1"/>
  <c r="E36" i="1"/>
  <c r="F36" i="1"/>
  <c r="G36" i="1"/>
  <c r="H36" i="1"/>
  <c r="I36" i="1"/>
  <c r="J36" i="1"/>
  <c r="K36" i="1"/>
  <c r="L36" i="1"/>
  <c r="M36" i="1"/>
  <c r="N36" i="1"/>
  <c r="C36" i="1"/>
  <c r="C64" i="1"/>
  <c r="C60" i="1"/>
  <c r="C55" i="1"/>
  <c r="C54" i="1"/>
  <c r="B56" i="1"/>
  <c r="O31" i="1"/>
  <c r="O30" i="1"/>
  <c r="O42" i="1"/>
  <c r="O41" i="1"/>
  <c r="O40" i="1"/>
  <c r="O39" i="1"/>
  <c r="C13" i="1"/>
  <c r="D13" i="1"/>
  <c r="E13" i="1"/>
  <c r="F13" i="1"/>
  <c r="G13" i="1"/>
  <c r="H13" i="1"/>
  <c r="I13" i="1"/>
  <c r="J13" i="1"/>
  <c r="K13" i="1"/>
  <c r="L13" i="1"/>
  <c r="M13" i="1"/>
  <c r="N13" i="1"/>
  <c r="D43" i="1"/>
  <c r="E43" i="1"/>
  <c r="F43" i="1"/>
  <c r="G43" i="1"/>
  <c r="H43" i="1"/>
  <c r="I43" i="1"/>
  <c r="J43" i="1"/>
  <c r="K43" i="1"/>
  <c r="L43" i="1"/>
  <c r="M43" i="1"/>
  <c r="N43" i="1"/>
  <c r="C43" i="1"/>
  <c r="D44" i="1"/>
  <c r="E44" i="1"/>
  <c r="F44" i="1"/>
  <c r="G44" i="1"/>
  <c r="H44" i="1"/>
  <c r="I44" i="1"/>
  <c r="J44" i="1"/>
  <c r="K44" i="1"/>
  <c r="L44" i="1"/>
  <c r="M44" i="1"/>
  <c r="N44" i="1"/>
  <c r="C44" i="1"/>
  <c r="O44" i="1" l="1"/>
  <c r="O43" i="1"/>
  <c r="D37" i="1" l="1"/>
  <c r="D38" i="1" s="1"/>
  <c r="E37" i="1"/>
  <c r="E38" i="1" s="1"/>
  <c r="F37" i="1"/>
  <c r="F38" i="1" s="1"/>
  <c r="G37" i="1"/>
  <c r="G38" i="1" s="1"/>
  <c r="H37" i="1"/>
  <c r="H38" i="1" s="1"/>
  <c r="I37" i="1"/>
  <c r="I38" i="1" s="1"/>
  <c r="J37" i="1"/>
  <c r="J38" i="1" s="1"/>
  <c r="K37" i="1"/>
  <c r="K38" i="1" s="1"/>
  <c r="L37" i="1"/>
  <c r="L38" i="1" s="1"/>
  <c r="M37" i="1"/>
  <c r="M38" i="1" s="1"/>
  <c r="N37" i="1"/>
  <c r="N38" i="1" s="1"/>
  <c r="C37" i="1"/>
  <c r="D15" i="2"/>
  <c r="D14" i="2"/>
  <c r="C35" i="1"/>
  <c r="O35" i="1" s="1"/>
  <c r="O37" i="1" l="1"/>
  <c r="C38" i="1"/>
  <c r="O38" i="1" s="1"/>
  <c r="D60" i="1"/>
  <c r="D59" i="1"/>
  <c r="D79" i="1" l="1"/>
  <c r="E79" i="1"/>
  <c r="C79" i="1"/>
  <c r="O25" i="1"/>
  <c r="C91" i="1" s="1"/>
  <c r="D91" i="1" s="1"/>
  <c r="E91" i="1" s="1"/>
  <c r="O26" i="1"/>
  <c r="C81" i="1"/>
  <c r="D81" i="1" s="1"/>
  <c r="E81" i="1" s="1"/>
  <c r="O24" i="1"/>
  <c r="C90" i="1" s="1"/>
  <c r="D90" i="1" s="1"/>
  <c r="E90" i="1" s="1"/>
  <c r="J15" i="1"/>
  <c r="I15" i="1"/>
  <c r="J11" i="1"/>
  <c r="D15" i="1"/>
  <c r="E15" i="1"/>
  <c r="F15" i="1"/>
  <c r="G15" i="1"/>
  <c r="H15" i="1"/>
  <c r="K15" i="1"/>
  <c r="L15" i="1"/>
  <c r="M15" i="1"/>
  <c r="N15" i="1"/>
  <c r="C15" i="1"/>
  <c r="D11" i="1"/>
  <c r="E11" i="1"/>
  <c r="F11" i="1"/>
  <c r="G11" i="1"/>
  <c r="H11" i="1"/>
  <c r="K11" i="1"/>
  <c r="L11" i="1"/>
  <c r="M11" i="1"/>
  <c r="N11" i="1"/>
  <c r="C11" i="1"/>
  <c r="I7" i="1"/>
  <c r="D7" i="1"/>
  <c r="E7" i="1"/>
  <c r="F7" i="1"/>
  <c r="H7" i="1"/>
  <c r="N7" i="1"/>
  <c r="C7" i="1"/>
  <c r="N17" i="1" l="1"/>
  <c r="N27" i="1" s="1"/>
  <c r="D17" i="1"/>
  <c r="D27" i="1" s="1"/>
  <c r="H17" i="1"/>
  <c r="H27" i="1" s="1"/>
  <c r="F17" i="1"/>
  <c r="F27" i="1" s="1"/>
  <c r="E17" i="1"/>
  <c r="E27" i="1" s="1"/>
  <c r="C17" i="1"/>
  <c r="C27" i="1" s="1"/>
  <c r="D71" i="1"/>
  <c r="E71" i="1"/>
  <c r="C83" i="1"/>
  <c r="C85" i="1" s="1"/>
  <c r="D83" i="1"/>
  <c r="O15" i="1"/>
  <c r="P15" i="1" s="1"/>
  <c r="Q15" i="1" s="1"/>
  <c r="L7" i="1"/>
  <c r="L17" i="1" s="1"/>
  <c r="L27" i="1" s="1"/>
  <c r="G7" i="1"/>
  <c r="G17" i="1" s="1"/>
  <c r="G27" i="1" s="1"/>
  <c r="K7" i="1"/>
  <c r="K17" i="1" s="1"/>
  <c r="K27" i="1" s="1"/>
  <c r="M7" i="1"/>
  <c r="M17" i="1" s="1"/>
  <c r="M27" i="1" s="1"/>
  <c r="I11" i="1"/>
  <c r="I17" i="1" s="1"/>
  <c r="I27" i="1" s="1"/>
  <c r="J7" i="1"/>
  <c r="J17" i="1" s="1"/>
  <c r="J27" i="1" s="1"/>
  <c r="C28" i="1" l="1"/>
  <c r="O27" i="1"/>
  <c r="C56" i="1" s="1"/>
  <c r="C57" i="1" s="1"/>
  <c r="C76" i="1" s="1"/>
  <c r="E65" i="1"/>
  <c r="D65" i="1"/>
  <c r="D70" i="1"/>
  <c r="E70" i="1"/>
  <c r="E69" i="1"/>
  <c r="D69" i="1"/>
  <c r="D73" i="1"/>
  <c r="D84" i="1" s="1"/>
  <c r="E83" i="1"/>
  <c r="E73" i="1" s="1"/>
  <c r="E62" i="1"/>
  <c r="D62" i="1"/>
  <c r="D89" i="1"/>
  <c r="D72" i="1"/>
  <c r="O11" i="1"/>
  <c r="P11" i="1" s="1"/>
  <c r="Q11" i="1" s="1"/>
  <c r="O16" i="1"/>
  <c r="P16" i="1" s="1"/>
  <c r="Q16" i="1" s="1"/>
  <c r="O7" i="1"/>
  <c r="K28" i="1"/>
  <c r="I28" i="1"/>
  <c r="E28" i="1"/>
  <c r="N28" i="1"/>
  <c r="F28" i="1"/>
  <c r="J28" i="1"/>
  <c r="G28" i="1"/>
  <c r="H28" i="1"/>
  <c r="L28" i="1"/>
  <c r="P7" i="1" l="1"/>
  <c r="Q7" i="1" s="1"/>
  <c r="O17" i="1"/>
  <c r="E84" i="1"/>
  <c r="E85" i="1" s="1"/>
  <c r="D85" i="1"/>
  <c r="D63" i="1"/>
  <c r="E63" i="1"/>
  <c r="E72" i="1"/>
  <c r="E89" i="1"/>
  <c r="L46" i="1"/>
  <c r="D28" i="1"/>
  <c r="J46" i="1"/>
  <c r="I46" i="1"/>
  <c r="K46" i="1"/>
  <c r="D56" i="1"/>
  <c r="D57" i="1" s="1"/>
  <c r="H46" i="1"/>
  <c r="E46" i="1"/>
  <c r="G46" i="1"/>
  <c r="N46" i="1"/>
  <c r="F46" i="1"/>
  <c r="M28" i="1"/>
  <c r="C46" i="1" l="1"/>
  <c r="C47" i="1" s="1"/>
  <c r="D22" i="1" s="1"/>
  <c r="D64" i="1"/>
  <c r="E64" i="1"/>
  <c r="O28" i="1"/>
  <c r="D46" i="1"/>
  <c r="E56" i="1"/>
  <c r="E57" i="1" s="1"/>
  <c r="M46" i="1"/>
  <c r="D47" i="1" l="1"/>
  <c r="E22" i="1" s="1"/>
  <c r="E47" i="1" s="1"/>
  <c r="F22" i="1" s="1"/>
  <c r="F47" i="1" s="1"/>
  <c r="G22" i="1" s="1"/>
  <c r="G47" i="1" s="1"/>
  <c r="H22" i="1" s="1"/>
  <c r="H47" i="1" s="1"/>
  <c r="I22" i="1" s="1"/>
  <c r="I47" i="1" s="1"/>
  <c r="J22" i="1" s="1"/>
  <c r="J47" i="1" s="1"/>
  <c r="K22" i="1" s="1"/>
  <c r="K47" i="1" s="1"/>
  <c r="L22" i="1" s="1"/>
  <c r="L47" i="1" s="1"/>
  <c r="M22" i="1" s="1"/>
  <c r="M47" i="1" s="1"/>
  <c r="N22" i="1" s="1"/>
  <c r="N47" i="1" s="1"/>
  <c r="C80" i="1" s="1"/>
  <c r="O46" i="1"/>
  <c r="C93" i="1"/>
  <c r="D68" i="1"/>
  <c r="E68" i="1"/>
  <c r="D66" i="1"/>
  <c r="E66" i="1"/>
  <c r="D61" i="1"/>
  <c r="P45" i="1"/>
  <c r="C82" i="1" l="1"/>
  <c r="C86" i="1" s="1"/>
  <c r="C95" i="1" s="1"/>
  <c r="P22" i="1"/>
  <c r="E67" i="1"/>
  <c r="D67" i="1"/>
  <c r="D75" i="1" s="1"/>
  <c r="D76" i="1" s="1"/>
  <c r="D92" i="1" s="1"/>
  <c r="D93" i="1" s="1"/>
  <c r="P46" i="1"/>
  <c r="Q45" i="1"/>
  <c r="Q46" i="1" s="1"/>
  <c r="E61" i="1"/>
  <c r="P47" i="1" l="1"/>
  <c r="D80" i="1" s="1"/>
  <c r="D82" i="1" s="1"/>
  <c r="D86" i="1" s="1"/>
  <c r="D95" i="1" s="1"/>
  <c r="E75" i="1"/>
  <c r="E76" i="1" s="1"/>
  <c r="E92" i="1" s="1"/>
  <c r="E93" i="1" s="1"/>
  <c r="Q22" i="1" l="1"/>
  <c r="Q47" i="1" s="1"/>
  <c r="E80" i="1" s="1"/>
  <c r="E82" i="1" s="1"/>
  <c r="E86" i="1" s="1"/>
  <c r="E95" i="1" s="1"/>
</calcChain>
</file>

<file path=xl/comments1.xml><?xml version="1.0" encoding="utf-8"?>
<comments xmlns="http://schemas.openxmlformats.org/spreadsheetml/2006/main">
  <authors>
    <author>moroz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186"/>
          </rPr>
          <t>moroz:</t>
        </r>
        <r>
          <rPr>
            <sz val="8"/>
            <color indexed="81"/>
            <rFont val="Tahoma"/>
            <family val="2"/>
            <charset val="186"/>
          </rPr>
          <t xml:space="preserve">
из баланса  за прошлый год
" Деньги"</t>
        </r>
      </text>
    </comment>
  </commentList>
</comments>
</file>

<file path=xl/sharedStrings.xml><?xml version="1.0" encoding="utf-8"?>
<sst xmlns="http://schemas.openxmlformats.org/spreadsheetml/2006/main" count="82" uniqueCount="59">
  <si>
    <t>План доходов</t>
  </si>
  <si>
    <t>Доход</t>
  </si>
  <si>
    <t>Количество мес</t>
  </si>
  <si>
    <t>Себестоимость</t>
  </si>
  <si>
    <t>Себестоимость продаж</t>
  </si>
  <si>
    <t>Прогноз денежного потока</t>
  </si>
  <si>
    <t>Деньги на начало</t>
  </si>
  <si>
    <t>Поступления</t>
  </si>
  <si>
    <t>Внесение собств. Капитала</t>
  </si>
  <si>
    <t>Помощь ЕАС</t>
  </si>
  <si>
    <t>Ссуда</t>
  </si>
  <si>
    <t>Доход от продаж</t>
  </si>
  <si>
    <t>Платежи</t>
  </si>
  <si>
    <t>Покупка оборудования</t>
  </si>
  <si>
    <t>Запасы</t>
  </si>
  <si>
    <t>Стартовые расходы</t>
  </si>
  <si>
    <t>Аренда</t>
  </si>
  <si>
    <t>Зарплата</t>
  </si>
  <si>
    <t>Социальные налоги</t>
  </si>
  <si>
    <t>Связь и интернет</t>
  </si>
  <si>
    <t>Маркетинг</t>
  </si>
  <si>
    <t>Транспортные расходы</t>
  </si>
  <si>
    <t>Коммунальные расходы: тепло, вода, эл-во</t>
  </si>
  <si>
    <t>Возврат ссуды</t>
  </si>
  <si>
    <t>Интресс</t>
  </si>
  <si>
    <t>Всего платежей</t>
  </si>
  <si>
    <t>Сальдо</t>
  </si>
  <si>
    <t>Всего поступлений</t>
  </si>
  <si>
    <t>Деньги на конец</t>
  </si>
  <si>
    <t>Прогнозный Отчёт о прибыли</t>
  </si>
  <si>
    <t>Доходы:</t>
  </si>
  <si>
    <t>Всего доходов:</t>
  </si>
  <si>
    <t>Расходы:</t>
  </si>
  <si>
    <t>Амортизация</t>
  </si>
  <si>
    <t>Всего расходов</t>
  </si>
  <si>
    <t>Прибыль</t>
  </si>
  <si>
    <t xml:space="preserve"> Прогнозный Баланс</t>
  </si>
  <si>
    <t>Актив</t>
  </si>
  <si>
    <t>Деньги</t>
  </si>
  <si>
    <t>Всего оборотное</t>
  </si>
  <si>
    <t>Основное имущ</t>
  </si>
  <si>
    <t>Всего основное</t>
  </si>
  <si>
    <t>Всего актив</t>
  </si>
  <si>
    <t>Пассив</t>
  </si>
  <si>
    <t>Паевой капитал</t>
  </si>
  <si>
    <t>ЕАС помощь</t>
  </si>
  <si>
    <t>Всего пассив</t>
  </si>
  <si>
    <t xml:space="preserve">Себестоимость </t>
  </si>
  <si>
    <t>Доход всего</t>
  </si>
  <si>
    <t>Доход от  РК</t>
  </si>
  <si>
    <t>Доход от МИ</t>
  </si>
  <si>
    <t>Доход от БР</t>
  </si>
  <si>
    <t>Канцелярские расходы</t>
  </si>
  <si>
    <t xml:space="preserve">Бюджет предприятие общественного питания – столовая в офисном здании
 8:30 – 16:30
</t>
  </si>
  <si>
    <t xml:space="preserve"> Комплексный завтрак (цена)</t>
  </si>
  <si>
    <t>Комплексный обед (цена)</t>
  </si>
  <si>
    <t xml:space="preserve"> Комплексный ужин (цена)</t>
  </si>
  <si>
    <t>Интвентарь</t>
  </si>
  <si>
    <t>Амортизация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</si>
</sst>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6" xfId="0" applyBorder="1"/>
    <xf numFmtId="0" fontId="0" fillId="0" borderId="9" xfId="0" applyFont="1" applyBorder="1"/>
    <xf numFmtId="0" fontId="0" fillId="0" borderId="10" xfId="0" applyFont="1" applyBorder="1"/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0" fontId="2" fillId="0" borderId="1" xfId="0" applyFont="1" applyBorder="1" applyAlignment="1">
      <alignment horizontal="right"/>
    </xf>
    <xf numFmtId="0" fontId="0" fillId="0" borderId="12" xfId="0" applyFont="1" applyBorder="1"/>
    <xf numFmtId="0" fontId="0" fillId="0" borderId="0" xfId="0" applyBorder="1"/>
    <xf numFmtId="0" fontId="0" fillId="0" borderId="13" xfId="0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" fillId="0" borderId="17" xfId="0" applyFont="1" applyBorder="1"/>
    <xf numFmtId="0" fontId="0" fillId="0" borderId="18" xfId="0" applyBorder="1"/>
    <xf numFmtId="0" fontId="1" fillId="0" borderId="19" xfId="0" applyFont="1" applyBorder="1"/>
    <xf numFmtId="0" fontId="0" fillId="0" borderId="16" xfId="0" applyBorder="1"/>
    <xf numFmtId="0" fontId="1" fillId="0" borderId="9" xfId="0" applyFont="1" applyFill="1" applyBorder="1"/>
    <xf numFmtId="0" fontId="0" fillId="0" borderId="8" xfId="0" applyFill="1" applyBorder="1"/>
    <xf numFmtId="0" fontId="0" fillId="0" borderId="14" xfId="0" applyFill="1" applyBorder="1"/>
    <xf numFmtId="1" fontId="0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0" fillId="0" borderId="0" xfId="0" applyAlignment="1">
      <alignment vertical="center" wrapText="1"/>
    </xf>
    <xf numFmtId="17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20" xfId="0" applyBorder="1"/>
    <xf numFmtId="1" fontId="0" fillId="0" borderId="6" xfId="0" applyNumberFormat="1" applyBorder="1"/>
    <xf numFmtId="1" fontId="1" fillId="0" borderId="10" xfId="0" applyNumberFormat="1" applyFont="1" applyBorder="1"/>
    <xf numFmtId="1" fontId="0" fillId="0" borderId="12" xfId="0" applyNumberFormat="1" applyFont="1" applyBorder="1"/>
    <xf numFmtId="164" fontId="1" fillId="0" borderId="10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5"/>
  <sheetViews>
    <sheetView tabSelected="1" topLeftCell="A7" zoomScale="115" zoomScaleNormal="115" workbookViewId="0">
      <pane xSplit="2" topLeftCell="C1" activePane="topRight" state="frozen"/>
      <selection activeCell="A21" sqref="A21"/>
      <selection pane="topRight" activeCell="C6" sqref="C6:N6"/>
    </sheetView>
  </sheetViews>
  <sheetFormatPr defaultRowHeight="15" x14ac:dyDescent="0.25"/>
  <cols>
    <col min="1" max="1" width="4.140625" customWidth="1"/>
    <col min="2" max="2" width="34.85546875" customWidth="1"/>
    <col min="4" max="4" width="10.85546875" customWidth="1"/>
    <col min="5" max="5" width="7.5703125" customWidth="1"/>
    <col min="6" max="6" width="7.140625" customWidth="1"/>
    <col min="7" max="7" width="7.7109375" customWidth="1"/>
    <col min="8" max="8" width="7.42578125" customWidth="1"/>
    <col min="9" max="9" width="7.5703125" customWidth="1"/>
    <col min="10" max="10" width="7.42578125" customWidth="1"/>
    <col min="11" max="11" width="7.85546875" customWidth="1"/>
    <col min="12" max="13" width="7.5703125" customWidth="1"/>
    <col min="14" max="14" width="8.7109375" customWidth="1"/>
    <col min="15" max="15" width="7.85546875" customWidth="1"/>
    <col min="16" max="16" width="8.140625" customWidth="1"/>
  </cols>
  <sheetData>
    <row r="1" spans="1:19" x14ac:dyDescent="0.25">
      <c r="F1" s="43" t="s">
        <v>53</v>
      </c>
      <c r="H1" s="19"/>
    </row>
    <row r="2" spans="1:19" ht="15.75" thickBot="1" x14ac:dyDescent="0.3">
      <c r="A2" t="s">
        <v>0</v>
      </c>
      <c r="Q2" s="19"/>
      <c r="S2" s="19"/>
    </row>
    <row r="3" spans="1:19" x14ac:dyDescent="0.25">
      <c r="B3" s="39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0">
        <v>12</v>
      </c>
      <c r="O3" s="20">
        <v>2014</v>
      </c>
      <c r="P3" s="20">
        <v>2015</v>
      </c>
      <c r="Q3" s="20">
        <v>2016</v>
      </c>
    </row>
    <row r="4" spans="1:19" x14ac:dyDescent="0.25">
      <c r="B4" s="40" t="s">
        <v>54</v>
      </c>
      <c r="C4" s="1">
        <v>2.5</v>
      </c>
      <c r="D4" s="1">
        <v>2.5</v>
      </c>
      <c r="E4" s="1">
        <v>2.5</v>
      </c>
      <c r="F4" s="1">
        <v>2.5</v>
      </c>
      <c r="G4" s="1">
        <v>2.5</v>
      </c>
      <c r="H4" s="1">
        <v>2.5</v>
      </c>
      <c r="I4" s="1">
        <v>2.5</v>
      </c>
      <c r="J4" s="1">
        <v>2.5</v>
      </c>
      <c r="K4" s="1">
        <v>2.5</v>
      </c>
      <c r="L4" s="1">
        <v>2.5</v>
      </c>
      <c r="M4" s="1">
        <v>2.5</v>
      </c>
      <c r="N4" s="1">
        <v>2.5</v>
      </c>
      <c r="O4" s="1"/>
      <c r="P4" s="1"/>
      <c r="Q4" s="1"/>
    </row>
    <row r="5" spans="1:19" x14ac:dyDescent="0.25">
      <c r="B5" s="3" t="s">
        <v>2</v>
      </c>
      <c r="C5" s="1">
        <f>20*2*21</f>
        <v>840</v>
      </c>
      <c r="D5" s="1">
        <f t="shared" ref="D5:N5" si="0">20*2*21</f>
        <v>840</v>
      </c>
      <c r="E5" s="1">
        <f t="shared" si="0"/>
        <v>840</v>
      </c>
      <c r="F5" s="1">
        <f t="shared" si="0"/>
        <v>840</v>
      </c>
      <c r="G5" s="1">
        <f t="shared" si="0"/>
        <v>840</v>
      </c>
      <c r="H5" s="1">
        <f t="shared" si="0"/>
        <v>840</v>
      </c>
      <c r="I5" s="1">
        <f t="shared" si="0"/>
        <v>840</v>
      </c>
      <c r="J5" s="1">
        <f t="shared" si="0"/>
        <v>840</v>
      </c>
      <c r="K5" s="1">
        <f t="shared" si="0"/>
        <v>840</v>
      </c>
      <c r="L5" s="1">
        <f t="shared" si="0"/>
        <v>840</v>
      </c>
      <c r="M5" s="1">
        <f t="shared" si="0"/>
        <v>840</v>
      </c>
      <c r="N5" s="1">
        <f t="shared" si="0"/>
        <v>840</v>
      </c>
      <c r="O5" s="1"/>
      <c r="P5" s="1"/>
      <c r="Q5" s="1"/>
    </row>
    <row r="6" spans="1:19" ht="15.75" thickBot="1" x14ac:dyDescent="0.3">
      <c r="B6" s="4" t="s">
        <v>47</v>
      </c>
      <c r="C6" s="5">
        <f>C7*25%</f>
        <v>525</v>
      </c>
      <c r="D6" s="5">
        <f t="shared" ref="D6:N6" si="1">D7*25%</f>
        <v>525</v>
      </c>
      <c r="E6" s="5">
        <f t="shared" si="1"/>
        <v>525</v>
      </c>
      <c r="F6" s="5">
        <f t="shared" si="1"/>
        <v>525</v>
      </c>
      <c r="G6" s="5">
        <f t="shared" si="1"/>
        <v>525</v>
      </c>
      <c r="H6" s="5">
        <f t="shared" si="1"/>
        <v>525</v>
      </c>
      <c r="I6" s="5">
        <f t="shared" si="1"/>
        <v>525</v>
      </c>
      <c r="J6" s="5">
        <f t="shared" si="1"/>
        <v>525</v>
      </c>
      <c r="K6" s="5">
        <f t="shared" si="1"/>
        <v>525</v>
      </c>
      <c r="L6" s="5">
        <f t="shared" si="1"/>
        <v>525</v>
      </c>
      <c r="M6" s="5">
        <f t="shared" si="1"/>
        <v>525</v>
      </c>
      <c r="N6" s="5">
        <f t="shared" si="1"/>
        <v>525</v>
      </c>
      <c r="O6" s="13"/>
      <c r="P6" s="13"/>
      <c r="Q6" s="13"/>
    </row>
    <row r="7" spans="1:19" ht="15.75" thickBot="1" x14ac:dyDescent="0.3">
      <c r="B7" s="8" t="s">
        <v>49</v>
      </c>
      <c r="C7" s="9">
        <f>C4*C5</f>
        <v>2100</v>
      </c>
      <c r="D7" s="9">
        <f t="shared" ref="D7:N7" si="2">D4*D5</f>
        <v>2100</v>
      </c>
      <c r="E7" s="9">
        <f t="shared" si="2"/>
        <v>2100</v>
      </c>
      <c r="F7" s="9">
        <f t="shared" si="2"/>
        <v>2100</v>
      </c>
      <c r="G7" s="9">
        <f t="shared" si="2"/>
        <v>2100</v>
      </c>
      <c r="H7" s="9">
        <f t="shared" si="2"/>
        <v>2100</v>
      </c>
      <c r="I7" s="9">
        <f t="shared" si="2"/>
        <v>2100</v>
      </c>
      <c r="J7" s="9">
        <f t="shared" si="2"/>
        <v>2100</v>
      </c>
      <c r="K7" s="9">
        <f t="shared" si="2"/>
        <v>2100</v>
      </c>
      <c r="L7" s="9">
        <f t="shared" si="2"/>
        <v>2100</v>
      </c>
      <c r="M7" s="9">
        <f t="shared" si="2"/>
        <v>2100</v>
      </c>
      <c r="N7" s="31">
        <f t="shared" si="2"/>
        <v>2100</v>
      </c>
      <c r="O7" s="8">
        <f>SUM(C7:N7)</f>
        <v>25200</v>
      </c>
      <c r="P7" s="9">
        <f>O7</f>
        <v>25200</v>
      </c>
      <c r="Q7" s="10">
        <f>P7*Q2</f>
        <v>0</v>
      </c>
    </row>
    <row r="8" spans="1:19" x14ac:dyDescent="0.25">
      <c r="B8" s="6" t="s">
        <v>55</v>
      </c>
      <c r="C8" s="7">
        <v>4</v>
      </c>
      <c r="D8" s="7">
        <v>4</v>
      </c>
      <c r="E8" s="7">
        <v>4</v>
      </c>
      <c r="F8" s="7">
        <v>4</v>
      </c>
      <c r="G8" s="7">
        <v>4</v>
      </c>
      <c r="H8" s="7">
        <v>4</v>
      </c>
      <c r="I8" s="7">
        <v>4</v>
      </c>
      <c r="J8" s="7">
        <v>4</v>
      </c>
      <c r="K8" s="7">
        <v>4</v>
      </c>
      <c r="L8" s="7">
        <v>4</v>
      </c>
      <c r="M8" s="7">
        <v>4</v>
      </c>
      <c r="N8" s="7">
        <v>4</v>
      </c>
      <c r="O8" s="7"/>
      <c r="P8" s="7"/>
      <c r="Q8" s="7"/>
    </row>
    <row r="9" spans="1:19" x14ac:dyDescent="0.25">
      <c r="B9" s="3" t="s">
        <v>2</v>
      </c>
      <c r="C9" s="1">
        <f>40*2*21</f>
        <v>1680</v>
      </c>
      <c r="D9" s="1">
        <f t="shared" ref="D9:N9" si="3">40*2*21</f>
        <v>1680</v>
      </c>
      <c r="E9" s="1">
        <f t="shared" si="3"/>
        <v>1680</v>
      </c>
      <c r="F9" s="1">
        <f t="shared" si="3"/>
        <v>1680</v>
      </c>
      <c r="G9" s="1">
        <f t="shared" si="3"/>
        <v>1680</v>
      </c>
      <c r="H9" s="1">
        <f t="shared" si="3"/>
        <v>1680</v>
      </c>
      <c r="I9" s="1">
        <f t="shared" si="3"/>
        <v>1680</v>
      </c>
      <c r="J9" s="1">
        <f t="shared" si="3"/>
        <v>1680</v>
      </c>
      <c r="K9" s="1">
        <f t="shared" si="3"/>
        <v>1680</v>
      </c>
      <c r="L9" s="1">
        <f t="shared" si="3"/>
        <v>1680</v>
      </c>
      <c r="M9" s="1">
        <f t="shared" si="3"/>
        <v>1680</v>
      </c>
      <c r="N9" s="1">
        <f t="shared" si="3"/>
        <v>1680</v>
      </c>
      <c r="O9" s="1"/>
      <c r="P9" s="1"/>
      <c r="Q9" s="1"/>
    </row>
    <row r="10" spans="1:19" ht="15.75" thickBot="1" x14ac:dyDescent="0.3">
      <c r="B10" s="4" t="s">
        <v>47</v>
      </c>
      <c r="C10" s="5">
        <f>C11*25%</f>
        <v>1680</v>
      </c>
      <c r="D10" s="5">
        <f t="shared" ref="D10:N10" si="4">D11*25%</f>
        <v>1680</v>
      </c>
      <c r="E10" s="5">
        <f t="shared" si="4"/>
        <v>1680</v>
      </c>
      <c r="F10" s="5">
        <f t="shared" si="4"/>
        <v>1680</v>
      </c>
      <c r="G10" s="5">
        <f t="shared" si="4"/>
        <v>1680</v>
      </c>
      <c r="H10" s="5">
        <f t="shared" si="4"/>
        <v>1680</v>
      </c>
      <c r="I10" s="5">
        <f t="shared" si="4"/>
        <v>1680</v>
      </c>
      <c r="J10" s="5">
        <f t="shared" si="4"/>
        <v>1680</v>
      </c>
      <c r="K10" s="5">
        <f t="shared" si="4"/>
        <v>1680</v>
      </c>
      <c r="L10" s="5">
        <f t="shared" si="4"/>
        <v>1680</v>
      </c>
      <c r="M10" s="5">
        <f t="shared" si="4"/>
        <v>1680</v>
      </c>
      <c r="N10" s="5">
        <f t="shared" si="4"/>
        <v>1680</v>
      </c>
      <c r="O10" s="13"/>
      <c r="P10" s="13"/>
      <c r="Q10" s="13"/>
    </row>
    <row r="11" spans="1:19" ht="15.75" thickBot="1" x14ac:dyDescent="0.3">
      <c r="B11" s="8" t="s">
        <v>51</v>
      </c>
      <c r="C11" s="9">
        <f>C8*C9</f>
        <v>6720</v>
      </c>
      <c r="D11" s="9">
        <f t="shared" ref="D11:N11" si="5">D8*D9</f>
        <v>6720</v>
      </c>
      <c r="E11" s="9">
        <f t="shared" si="5"/>
        <v>6720</v>
      </c>
      <c r="F11" s="9">
        <f t="shared" si="5"/>
        <v>6720</v>
      </c>
      <c r="G11" s="9">
        <f t="shared" si="5"/>
        <v>6720</v>
      </c>
      <c r="H11" s="9">
        <f t="shared" si="5"/>
        <v>6720</v>
      </c>
      <c r="I11" s="9">
        <f t="shared" si="5"/>
        <v>6720</v>
      </c>
      <c r="J11" s="9">
        <f t="shared" si="5"/>
        <v>6720</v>
      </c>
      <c r="K11" s="9">
        <f t="shared" si="5"/>
        <v>6720</v>
      </c>
      <c r="L11" s="9">
        <f t="shared" si="5"/>
        <v>6720</v>
      </c>
      <c r="M11" s="31">
        <f t="shared" si="5"/>
        <v>6720</v>
      </c>
      <c r="N11" s="33">
        <f t="shared" si="5"/>
        <v>6720</v>
      </c>
      <c r="O11" s="9">
        <f>SUM(C11:N11)</f>
        <v>80640</v>
      </c>
      <c r="P11" s="9">
        <f>O11</f>
        <v>80640</v>
      </c>
      <c r="Q11" s="10">
        <f>P11*Q2</f>
        <v>0</v>
      </c>
    </row>
    <row r="12" spans="1:19" x14ac:dyDescent="0.25">
      <c r="B12" s="6" t="s">
        <v>56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/>
      <c r="P12" s="7"/>
      <c r="Q12" s="7"/>
    </row>
    <row r="13" spans="1:19" x14ac:dyDescent="0.25">
      <c r="B13" s="3" t="s">
        <v>2</v>
      </c>
      <c r="C13" s="1">
        <f>20*21</f>
        <v>420</v>
      </c>
      <c r="D13" s="1">
        <f t="shared" ref="D13:N13" si="6">20*21</f>
        <v>420</v>
      </c>
      <c r="E13" s="1">
        <f t="shared" si="6"/>
        <v>420</v>
      </c>
      <c r="F13" s="1">
        <f t="shared" si="6"/>
        <v>420</v>
      </c>
      <c r="G13" s="1">
        <f t="shared" si="6"/>
        <v>420</v>
      </c>
      <c r="H13" s="1">
        <f t="shared" si="6"/>
        <v>420</v>
      </c>
      <c r="I13" s="1">
        <f t="shared" si="6"/>
        <v>420</v>
      </c>
      <c r="J13" s="1">
        <f t="shared" si="6"/>
        <v>420</v>
      </c>
      <c r="K13" s="1">
        <f t="shared" si="6"/>
        <v>420</v>
      </c>
      <c r="L13" s="1">
        <f t="shared" si="6"/>
        <v>420</v>
      </c>
      <c r="M13" s="1">
        <f t="shared" si="6"/>
        <v>420</v>
      </c>
      <c r="N13" s="1">
        <f t="shared" si="6"/>
        <v>420</v>
      </c>
      <c r="O13" s="1"/>
      <c r="P13" s="1"/>
      <c r="Q13" s="1"/>
    </row>
    <row r="14" spans="1:19" ht="15.75" thickBot="1" x14ac:dyDescent="0.3">
      <c r="B14" s="4" t="s">
        <v>3</v>
      </c>
      <c r="C14" s="5">
        <f>C15*25%</f>
        <v>525</v>
      </c>
      <c r="D14" s="5">
        <f t="shared" ref="D14:N14" si="7">D15*25%</f>
        <v>525</v>
      </c>
      <c r="E14" s="5">
        <f t="shared" si="7"/>
        <v>525</v>
      </c>
      <c r="F14" s="5">
        <f t="shared" si="7"/>
        <v>525</v>
      </c>
      <c r="G14" s="5">
        <f t="shared" si="7"/>
        <v>525</v>
      </c>
      <c r="H14" s="5">
        <f t="shared" si="7"/>
        <v>525</v>
      </c>
      <c r="I14" s="5">
        <f t="shared" si="7"/>
        <v>525</v>
      </c>
      <c r="J14" s="5">
        <f t="shared" si="7"/>
        <v>525</v>
      </c>
      <c r="K14" s="5">
        <f t="shared" si="7"/>
        <v>525</v>
      </c>
      <c r="L14" s="5">
        <f t="shared" si="7"/>
        <v>525</v>
      </c>
      <c r="M14" s="5">
        <f t="shared" si="7"/>
        <v>525</v>
      </c>
      <c r="N14" s="5">
        <f t="shared" si="7"/>
        <v>525</v>
      </c>
      <c r="O14" s="13"/>
      <c r="P14" s="13"/>
      <c r="Q14" s="13"/>
    </row>
    <row r="15" spans="1:19" ht="15.75" thickBot="1" x14ac:dyDescent="0.3">
      <c r="B15" s="8" t="s">
        <v>50</v>
      </c>
      <c r="C15" s="9">
        <f>C12*C13</f>
        <v>2100</v>
      </c>
      <c r="D15" s="9">
        <f t="shared" ref="D15:N15" si="8">D12*D13</f>
        <v>2100</v>
      </c>
      <c r="E15" s="9">
        <f t="shared" si="8"/>
        <v>2100</v>
      </c>
      <c r="F15" s="9">
        <f t="shared" si="8"/>
        <v>2100</v>
      </c>
      <c r="G15" s="9">
        <f t="shared" si="8"/>
        <v>2100</v>
      </c>
      <c r="H15" s="9">
        <f t="shared" si="8"/>
        <v>2100</v>
      </c>
      <c r="I15" s="9">
        <f t="shared" si="8"/>
        <v>2100</v>
      </c>
      <c r="J15" s="9">
        <f t="shared" si="8"/>
        <v>2100</v>
      </c>
      <c r="K15" s="9">
        <f t="shared" si="8"/>
        <v>2100</v>
      </c>
      <c r="L15" s="9">
        <f t="shared" si="8"/>
        <v>2100</v>
      </c>
      <c r="M15" s="9">
        <f t="shared" si="8"/>
        <v>2100</v>
      </c>
      <c r="N15" s="31">
        <f t="shared" si="8"/>
        <v>2100</v>
      </c>
      <c r="O15" s="8">
        <f>SUM(C15:N15)</f>
        <v>25200</v>
      </c>
      <c r="P15" s="9">
        <f>O15</f>
        <v>25200</v>
      </c>
      <c r="Q15" s="10">
        <f>P15*Q2</f>
        <v>0</v>
      </c>
    </row>
    <row r="16" spans="1:19" ht="15.75" thickBot="1" x14ac:dyDescent="0.3">
      <c r="B16" s="8" t="s">
        <v>4</v>
      </c>
      <c r="C16" s="52">
        <f>C6+C10+C14</f>
        <v>2730</v>
      </c>
      <c r="D16" s="52">
        <f t="shared" ref="D16:N16" si="9">D6+D10+D14</f>
        <v>2730</v>
      </c>
      <c r="E16" s="52">
        <f t="shared" si="9"/>
        <v>2730</v>
      </c>
      <c r="F16" s="52">
        <f t="shared" si="9"/>
        <v>2730</v>
      </c>
      <c r="G16" s="52">
        <f t="shared" si="9"/>
        <v>2730</v>
      </c>
      <c r="H16" s="52">
        <f t="shared" si="9"/>
        <v>2730</v>
      </c>
      <c r="I16" s="52">
        <f t="shared" si="9"/>
        <v>2730</v>
      </c>
      <c r="J16" s="52">
        <f t="shared" si="9"/>
        <v>2730</v>
      </c>
      <c r="K16" s="52">
        <f t="shared" si="9"/>
        <v>2730</v>
      </c>
      <c r="L16" s="52">
        <f t="shared" si="9"/>
        <v>2730</v>
      </c>
      <c r="M16" s="52">
        <f t="shared" si="9"/>
        <v>2730</v>
      </c>
      <c r="N16" s="52">
        <f t="shared" si="9"/>
        <v>2730</v>
      </c>
      <c r="O16" s="8">
        <f>SUM(C16:N16)</f>
        <v>32760</v>
      </c>
      <c r="P16" s="9">
        <f>O16</f>
        <v>32760</v>
      </c>
      <c r="Q16" s="10">
        <f>P16*Q2</f>
        <v>0</v>
      </c>
    </row>
    <row r="17" spans="2:17" ht="15.75" thickBot="1" x14ac:dyDescent="0.3">
      <c r="B17" s="35" t="s">
        <v>48</v>
      </c>
      <c r="C17" s="41">
        <f>C7+C11+C15</f>
        <v>10920</v>
      </c>
      <c r="D17" s="41">
        <f t="shared" ref="D17:O17" si="10">D7+D11+D15</f>
        <v>10920</v>
      </c>
      <c r="E17" s="41">
        <f t="shared" si="10"/>
        <v>10920</v>
      </c>
      <c r="F17" s="41">
        <f t="shared" si="10"/>
        <v>10920</v>
      </c>
      <c r="G17" s="41">
        <f t="shared" si="10"/>
        <v>10920</v>
      </c>
      <c r="H17" s="41">
        <f t="shared" si="10"/>
        <v>10920</v>
      </c>
      <c r="I17" s="41">
        <f t="shared" si="10"/>
        <v>10920</v>
      </c>
      <c r="J17" s="41">
        <f t="shared" si="10"/>
        <v>10920</v>
      </c>
      <c r="K17" s="41">
        <f t="shared" si="10"/>
        <v>10920</v>
      </c>
      <c r="L17" s="41">
        <f t="shared" si="10"/>
        <v>10920</v>
      </c>
      <c r="M17" s="41">
        <f t="shared" si="10"/>
        <v>10920</v>
      </c>
      <c r="N17" s="41">
        <f t="shared" si="10"/>
        <v>10920</v>
      </c>
      <c r="O17" s="41">
        <f t="shared" si="10"/>
        <v>131040</v>
      </c>
      <c r="P17" s="41"/>
      <c r="Q17" s="42"/>
    </row>
    <row r="18" spans="2:17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7" x14ac:dyDescent="0.25">
      <c r="B19" s="11" t="s">
        <v>5</v>
      </c>
    </row>
    <row r="20" spans="2:17" x14ac:dyDescent="0.25">
      <c r="B20" s="11"/>
    </row>
    <row r="21" spans="2:17" ht="15.75" thickBot="1" x14ac:dyDescent="0.3">
      <c r="B21" s="13"/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  <c r="J21" s="13">
        <v>8</v>
      </c>
      <c r="K21" s="13">
        <v>9</v>
      </c>
      <c r="L21" s="13">
        <v>10</v>
      </c>
      <c r="M21" s="13">
        <v>11</v>
      </c>
      <c r="N21" s="13">
        <v>12</v>
      </c>
      <c r="O21" s="20">
        <v>2014</v>
      </c>
      <c r="P21" s="37">
        <v>2015</v>
      </c>
      <c r="Q21" s="20">
        <v>2016</v>
      </c>
    </row>
    <row r="22" spans="2:17" ht="15.75" thickBot="1" x14ac:dyDescent="0.3">
      <c r="B22" s="14" t="s">
        <v>6</v>
      </c>
      <c r="C22" s="15">
        <v>0</v>
      </c>
      <c r="D22" s="15">
        <f>C47</f>
        <v>4290</v>
      </c>
      <c r="E22" s="15">
        <f t="shared" ref="E22:N22" si="11">D47</f>
        <v>4930</v>
      </c>
      <c r="F22" s="15">
        <f t="shared" si="11"/>
        <v>5570</v>
      </c>
      <c r="G22" s="15">
        <f t="shared" si="11"/>
        <v>6210</v>
      </c>
      <c r="H22" s="15">
        <f t="shared" si="11"/>
        <v>6850</v>
      </c>
      <c r="I22" s="15">
        <f t="shared" si="11"/>
        <v>7490</v>
      </c>
      <c r="J22" s="15">
        <f t="shared" si="11"/>
        <v>8130</v>
      </c>
      <c r="K22" s="15">
        <f t="shared" si="11"/>
        <v>8770</v>
      </c>
      <c r="L22" s="15">
        <f t="shared" si="11"/>
        <v>9410</v>
      </c>
      <c r="M22" s="15">
        <f t="shared" si="11"/>
        <v>10050</v>
      </c>
      <c r="N22" s="15">
        <f t="shared" si="11"/>
        <v>10690</v>
      </c>
      <c r="O22" s="1"/>
      <c r="P22" s="29">
        <f>N47</f>
        <v>11330</v>
      </c>
      <c r="Q22" s="1">
        <f>P47</f>
        <v>11330</v>
      </c>
    </row>
    <row r="23" spans="2:17" x14ac:dyDescent="0.25">
      <c r="B23" s="17" t="s">
        <v>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29"/>
      <c r="Q23" s="1"/>
    </row>
    <row r="24" spans="2:17" x14ac:dyDescent="0.25">
      <c r="B24" s="1" t="s">
        <v>8</v>
      </c>
      <c r="C24" s="1">
        <v>2500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>SUM(C24:N24)</f>
        <v>2500</v>
      </c>
      <c r="P24" s="29">
        <v>0</v>
      </c>
      <c r="Q24" s="1">
        <v>0</v>
      </c>
    </row>
    <row r="25" spans="2:17" x14ac:dyDescent="0.25"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ref="O25:O26" si="12">SUM(C25:N25)</f>
        <v>0</v>
      </c>
      <c r="P25" s="29">
        <v>0</v>
      </c>
      <c r="Q25" s="1">
        <v>0</v>
      </c>
    </row>
    <row r="26" spans="2:17" x14ac:dyDescent="0.25">
      <c r="B26" s="1" t="s">
        <v>10</v>
      </c>
      <c r="C26" s="1">
        <v>15000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12"/>
        <v>15000</v>
      </c>
      <c r="P26" s="29">
        <v>0</v>
      </c>
      <c r="Q26" s="1">
        <v>0</v>
      </c>
    </row>
    <row r="27" spans="2:17" ht="15.75" thickBot="1" x14ac:dyDescent="0.3">
      <c r="B27" s="13" t="s">
        <v>11</v>
      </c>
      <c r="C27" s="13">
        <f>C17</f>
        <v>10920</v>
      </c>
      <c r="D27" s="13">
        <f t="shared" ref="D27:N27" si="13">D17</f>
        <v>10920</v>
      </c>
      <c r="E27" s="13">
        <f t="shared" si="13"/>
        <v>10920</v>
      </c>
      <c r="F27" s="13">
        <f t="shared" si="13"/>
        <v>10920</v>
      </c>
      <c r="G27" s="13">
        <f t="shared" si="13"/>
        <v>10920</v>
      </c>
      <c r="H27" s="13">
        <f t="shared" si="13"/>
        <v>10920</v>
      </c>
      <c r="I27" s="13">
        <f t="shared" si="13"/>
        <v>10920</v>
      </c>
      <c r="J27" s="13">
        <f t="shared" si="13"/>
        <v>10920</v>
      </c>
      <c r="K27" s="13">
        <f t="shared" si="13"/>
        <v>10920</v>
      </c>
      <c r="L27" s="13">
        <f t="shared" si="13"/>
        <v>10920</v>
      </c>
      <c r="M27" s="13">
        <f t="shared" si="13"/>
        <v>10920</v>
      </c>
      <c r="N27" s="13">
        <f t="shared" si="13"/>
        <v>10920</v>
      </c>
      <c r="O27" s="13">
        <f>SUM(C27:N27)</f>
        <v>131040</v>
      </c>
      <c r="P27" s="34"/>
      <c r="Q27" s="13"/>
    </row>
    <row r="28" spans="2:17" ht="15.75" thickBot="1" x14ac:dyDescent="0.3">
      <c r="B28" s="8" t="s">
        <v>27</v>
      </c>
      <c r="C28" s="9">
        <f>SUM(C24:C27)</f>
        <v>28420</v>
      </c>
      <c r="D28" s="9">
        <f t="shared" ref="D28:N28" si="14">SUM(D24:D27)</f>
        <v>10920</v>
      </c>
      <c r="E28" s="9">
        <f t="shared" si="14"/>
        <v>10920</v>
      </c>
      <c r="F28" s="9">
        <f t="shared" si="14"/>
        <v>10920</v>
      </c>
      <c r="G28" s="9">
        <f t="shared" si="14"/>
        <v>10920</v>
      </c>
      <c r="H28" s="9">
        <f t="shared" si="14"/>
        <v>10920</v>
      </c>
      <c r="I28" s="9">
        <f t="shared" si="14"/>
        <v>10920</v>
      </c>
      <c r="J28" s="9">
        <f t="shared" si="14"/>
        <v>10920</v>
      </c>
      <c r="K28" s="9">
        <f t="shared" si="14"/>
        <v>10920</v>
      </c>
      <c r="L28" s="9">
        <f t="shared" si="14"/>
        <v>10920</v>
      </c>
      <c r="M28" s="31">
        <f t="shared" si="14"/>
        <v>10920</v>
      </c>
      <c r="N28" s="8">
        <f t="shared" si="14"/>
        <v>10920</v>
      </c>
      <c r="O28" s="9">
        <f>SUM(O24:O27)</f>
        <v>148540</v>
      </c>
      <c r="P28" s="31"/>
      <c r="Q28" s="31"/>
    </row>
    <row r="29" spans="2:17" x14ac:dyDescent="0.25">
      <c r="B29" s="17" t="s">
        <v>12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2"/>
      <c r="Q29" s="7"/>
    </row>
    <row r="30" spans="2:17" x14ac:dyDescent="0.25">
      <c r="B30" s="1" t="s">
        <v>13</v>
      </c>
      <c r="C30" s="1">
        <v>9000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>C30</f>
        <v>9000</v>
      </c>
      <c r="P30" s="29"/>
      <c r="Q30" s="1"/>
    </row>
    <row r="31" spans="2:17" x14ac:dyDescent="0.25">
      <c r="B31" s="1" t="s">
        <v>57</v>
      </c>
      <c r="C31" s="1">
        <v>4000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>C31</f>
        <v>4000</v>
      </c>
      <c r="P31" s="29"/>
      <c r="Q31" s="1"/>
    </row>
    <row r="32" spans="2:17" x14ac:dyDescent="0.25">
      <c r="B32" s="1" t="s">
        <v>14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f t="shared" ref="O32:O34" si="15">C32</f>
        <v>0</v>
      </c>
      <c r="P32" s="29"/>
      <c r="Q32" s="1"/>
    </row>
    <row r="33" spans="2:17" x14ac:dyDescent="0.25">
      <c r="B33" s="1" t="s">
        <v>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 t="shared" si="15"/>
        <v>0</v>
      </c>
      <c r="P33" s="29"/>
      <c r="Q33" s="1"/>
    </row>
    <row r="34" spans="2:17" x14ac:dyDescent="0.25">
      <c r="B34" s="1" t="s">
        <v>4</v>
      </c>
      <c r="C34" s="53">
        <f>C16</f>
        <v>2730</v>
      </c>
      <c r="D34" s="53">
        <f t="shared" ref="D34:N34" si="16">D16</f>
        <v>2730</v>
      </c>
      <c r="E34" s="53">
        <f t="shared" si="16"/>
        <v>2730</v>
      </c>
      <c r="F34" s="53">
        <f t="shared" si="16"/>
        <v>2730</v>
      </c>
      <c r="G34" s="53">
        <f t="shared" si="16"/>
        <v>2730</v>
      </c>
      <c r="H34" s="53">
        <f t="shared" si="16"/>
        <v>2730</v>
      </c>
      <c r="I34" s="53">
        <f t="shared" si="16"/>
        <v>2730</v>
      </c>
      <c r="J34" s="53">
        <f t="shared" si="16"/>
        <v>2730</v>
      </c>
      <c r="K34" s="53">
        <f t="shared" si="16"/>
        <v>2730</v>
      </c>
      <c r="L34" s="53">
        <f t="shared" si="16"/>
        <v>2730</v>
      </c>
      <c r="M34" s="53">
        <f t="shared" si="16"/>
        <v>2730</v>
      </c>
      <c r="N34" s="53">
        <f t="shared" si="16"/>
        <v>2730</v>
      </c>
      <c r="O34" s="1">
        <f t="shared" si="15"/>
        <v>2730</v>
      </c>
      <c r="P34" s="29"/>
      <c r="Q34" s="1"/>
    </row>
    <row r="35" spans="2:17" x14ac:dyDescent="0.25">
      <c r="B35" s="1" t="s">
        <v>16</v>
      </c>
      <c r="C35" s="1">
        <f>850*2</f>
        <v>1700</v>
      </c>
      <c r="D35" s="1">
        <v>850</v>
      </c>
      <c r="E35" s="1">
        <v>850</v>
      </c>
      <c r="F35" s="1">
        <v>850</v>
      </c>
      <c r="G35" s="1">
        <v>850</v>
      </c>
      <c r="H35" s="1">
        <v>850</v>
      </c>
      <c r="I35" s="1">
        <v>850</v>
      </c>
      <c r="J35" s="1">
        <v>850</v>
      </c>
      <c r="K35" s="1">
        <v>850</v>
      </c>
      <c r="L35" s="1">
        <v>850</v>
      </c>
      <c r="M35" s="1">
        <v>850</v>
      </c>
      <c r="N35" s="1">
        <v>850</v>
      </c>
      <c r="O35" s="1">
        <f t="shared" ref="O35:O44" si="17">SUM(C35:N35)</f>
        <v>11050</v>
      </c>
      <c r="P35" s="29"/>
      <c r="Q35" s="1"/>
    </row>
    <row r="36" spans="2:17" x14ac:dyDescent="0.25">
      <c r="B36" s="1" t="s">
        <v>22</v>
      </c>
      <c r="C36" s="1">
        <f>190+200</f>
        <v>390</v>
      </c>
      <c r="D36" s="1">
        <f t="shared" ref="D36:N36" si="18">190+200</f>
        <v>390</v>
      </c>
      <c r="E36" s="1">
        <f t="shared" si="18"/>
        <v>390</v>
      </c>
      <c r="F36" s="1">
        <f t="shared" si="18"/>
        <v>390</v>
      </c>
      <c r="G36" s="1">
        <f t="shared" si="18"/>
        <v>390</v>
      </c>
      <c r="H36" s="1">
        <f t="shared" si="18"/>
        <v>390</v>
      </c>
      <c r="I36" s="1">
        <f t="shared" si="18"/>
        <v>390</v>
      </c>
      <c r="J36" s="1">
        <f t="shared" si="18"/>
        <v>390</v>
      </c>
      <c r="K36" s="1">
        <f t="shared" si="18"/>
        <v>390</v>
      </c>
      <c r="L36" s="1">
        <f t="shared" si="18"/>
        <v>390</v>
      </c>
      <c r="M36" s="1">
        <f t="shared" si="18"/>
        <v>390</v>
      </c>
      <c r="N36" s="1">
        <f t="shared" si="18"/>
        <v>390</v>
      </c>
      <c r="O36" s="1">
        <f t="shared" si="17"/>
        <v>4680</v>
      </c>
      <c r="P36" s="29"/>
      <c r="Q36" s="1"/>
    </row>
    <row r="37" spans="2:17" x14ac:dyDescent="0.25">
      <c r="B37" s="1" t="s">
        <v>17</v>
      </c>
      <c r="C37" s="1">
        <f>(1*685)+(2*820)+(1*550)+(1*550)+(1*950)</f>
        <v>4375</v>
      </c>
      <c r="D37" s="1">
        <f t="shared" ref="D37:N37" si="19">(1*685)+(2*820)+(1*550)+(1*550)+(1*950)</f>
        <v>4375</v>
      </c>
      <c r="E37" s="1">
        <f t="shared" si="19"/>
        <v>4375</v>
      </c>
      <c r="F37" s="1">
        <f t="shared" si="19"/>
        <v>4375</v>
      </c>
      <c r="G37" s="1">
        <f t="shared" si="19"/>
        <v>4375</v>
      </c>
      <c r="H37" s="1">
        <f t="shared" si="19"/>
        <v>4375</v>
      </c>
      <c r="I37" s="1">
        <f t="shared" si="19"/>
        <v>4375</v>
      </c>
      <c r="J37" s="1">
        <f t="shared" si="19"/>
        <v>4375</v>
      </c>
      <c r="K37" s="1">
        <f t="shared" si="19"/>
        <v>4375</v>
      </c>
      <c r="L37" s="1">
        <f t="shared" si="19"/>
        <v>4375</v>
      </c>
      <c r="M37" s="1">
        <f t="shared" si="19"/>
        <v>4375</v>
      </c>
      <c r="N37" s="1">
        <f t="shared" si="19"/>
        <v>4375</v>
      </c>
      <c r="O37" s="1">
        <f t="shared" si="17"/>
        <v>52500</v>
      </c>
      <c r="P37" s="29"/>
      <c r="Q37" s="1"/>
    </row>
    <row r="38" spans="2:17" x14ac:dyDescent="0.25">
      <c r="B38" s="1" t="s">
        <v>18</v>
      </c>
      <c r="C38" s="18">
        <f>C37*34%</f>
        <v>1487.5</v>
      </c>
      <c r="D38" s="18">
        <f t="shared" ref="D38:N38" si="20">D37*34%</f>
        <v>1487.5</v>
      </c>
      <c r="E38" s="18">
        <f t="shared" si="20"/>
        <v>1487.5</v>
      </c>
      <c r="F38" s="18">
        <f t="shared" si="20"/>
        <v>1487.5</v>
      </c>
      <c r="G38" s="18">
        <f t="shared" si="20"/>
        <v>1487.5</v>
      </c>
      <c r="H38" s="18">
        <f t="shared" si="20"/>
        <v>1487.5</v>
      </c>
      <c r="I38" s="18">
        <f t="shared" si="20"/>
        <v>1487.5</v>
      </c>
      <c r="J38" s="18">
        <f t="shared" si="20"/>
        <v>1487.5</v>
      </c>
      <c r="K38" s="18">
        <f t="shared" si="20"/>
        <v>1487.5</v>
      </c>
      <c r="L38" s="18">
        <f t="shared" si="20"/>
        <v>1487.5</v>
      </c>
      <c r="M38" s="18">
        <f t="shared" si="20"/>
        <v>1487.5</v>
      </c>
      <c r="N38" s="18">
        <f t="shared" si="20"/>
        <v>1487.5</v>
      </c>
      <c r="O38" s="18">
        <f t="shared" si="17"/>
        <v>17850</v>
      </c>
      <c r="P38" s="29"/>
      <c r="Q38" s="1"/>
    </row>
    <row r="39" spans="2:17" x14ac:dyDescent="0.25">
      <c r="B39" s="1" t="s">
        <v>19</v>
      </c>
      <c r="C39" s="1">
        <v>40</v>
      </c>
      <c r="D39" s="1">
        <v>40</v>
      </c>
      <c r="E39" s="1">
        <v>40</v>
      </c>
      <c r="F39" s="1">
        <v>40</v>
      </c>
      <c r="G39" s="1">
        <v>40</v>
      </c>
      <c r="H39" s="1">
        <v>40</v>
      </c>
      <c r="I39" s="1">
        <v>40</v>
      </c>
      <c r="J39" s="1">
        <v>40</v>
      </c>
      <c r="K39" s="1">
        <v>40</v>
      </c>
      <c r="L39" s="1">
        <v>40</v>
      </c>
      <c r="M39" s="1">
        <v>40</v>
      </c>
      <c r="N39" s="1">
        <v>40</v>
      </c>
      <c r="O39" s="1">
        <f t="shared" si="17"/>
        <v>480</v>
      </c>
      <c r="P39" s="29"/>
      <c r="Q39" s="1"/>
    </row>
    <row r="40" spans="2:17" x14ac:dyDescent="0.25">
      <c r="B40" s="1" t="s">
        <v>52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f t="shared" si="17"/>
        <v>120</v>
      </c>
      <c r="P40" s="29"/>
      <c r="Q40" s="1"/>
    </row>
    <row r="41" spans="2:17" x14ac:dyDescent="0.25">
      <c r="B41" s="1" t="s">
        <v>20</v>
      </c>
      <c r="C41" s="1">
        <v>60</v>
      </c>
      <c r="D41" s="1">
        <v>60</v>
      </c>
      <c r="E41" s="1">
        <v>60</v>
      </c>
      <c r="F41" s="1">
        <v>60</v>
      </c>
      <c r="G41" s="1">
        <v>60</v>
      </c>
      <c r="H41" s="1">
        <v>60</v>
      </c>
      <c r="I41" s="1">
        <v>60</v>
      </c>
      <c r="J41" s="1">
        <v>60</v>
      </c>
      <c r="K41" s="1">
        <v>60</v>
      </c>
      <c r="L41" s="1">
        <v>60</v>
      </c>
      <c r="M41" s="1">
        <v>60</v>
      </c>
      <c r="N41" s="1">
        <v>60</v>
      </c>
      <c r="O41" s="1">
        <f t="shared" si="17"/>
        <v>720</v>
      </c>
      <c r="P41" s="29"/>
      <c r="Q41" s="1"/>
    </row>
    <row r="42" spans="2:17" x14ac:dyDescent="0.25">
      <c r="B42" s="1" t="s">
        <v>21</v>
      </c>
      <c r="C42" s="1">
        <v>150</v>
      </c>
      <c r="D42" s="1">
        <v>150</v>
      </c>
      <c r="E42" s="1">
        <v>150</v>
      </c>
      <c r="F42" s="1">
        <v>150</v>
      </c>
      <c r="G42" s="1">
        <v>150</v>
      </c>
      <c r="H42" s="1">
        <v>150</v>
      </c>
      <c r="I42" s="1">
        <v>150</v>
      </c>
      <c r="J42" s="1">
        <v>150</v>
      </c>
      <c r="K42" s="1">
        <v>150</v>
      </c>
      <c r="L42" s="1">
        <v>150</v>
      </c>
      <c r="M42" s="1">
        <v>150</v>
      </c>
      <c r="N42" s="1">
        <v>150</v>
      </c>
      <c r="O42" s="1">
        <f t="shared" si="17"/>
        <v>1800</v>
      </c>
      <c r="P42" s="29"/>
      <c r="Q42" s="1"/>
    </row>
    <row r="43" spans="2:17" x14ac:dyDescent="0.25">
      <c r="B43" s="1" t="s">
        <v>23</v>
      </c>
      <c r="C43" s="1">
        <f>$C$26/120</f>
        <v>125</v>
      </c>
      <c r="D43" s="1">
        <f t="shared" ref="D43:N43" si="21">$C$26/120</f>
        <v>125</v>
      </c>
      <c r="E43" s="1">
        <f t="shared" si="21"/>
        <v>125</v>
      </c>
      <c r="F43" s="1">
        <f t="shared" si="21"/>
        <v>125</v>
      </c>
      <c r="G43" s="1">
        <f t="shared" si="21"/>
        <v>125</v>
      </c>
      <c r="H43" s="1">
        <f t="shared" si="21"/>
        <v>125</v>
      </c>
      <c r="I43" s="1">
        <f t="shared" si="21"/>
        <v>125</v>
      </c>
      <c r="J43" s="1">
        <f t="shared" si="21"/>
        <v>125</v>
      </c>
      <c r="K43" s="1">
        <f t="shared" si="21"/>
        <v>125</v>
      </c>
      <c r="L43" s="1">
        <f t="shared" si="21"/>
        <v>125</v>
      </c>
      <c r="M43" s="1">
        <f t="shared" si="21"/>
        <v>125</v>
      </c>
      <c r="N43" s="1">
        <f t="shared" si="21"/>
        <v>125</v>
      </c>
      <c r="O43" s="1">
        <f t="shared" si="17"/>
        <v>1500</v>
      </c>
      <c r="P43" s="29"/>
      <c r="Q43" s="1"/>
    </row>
    <row r="44" spans="2:17" ht="15.75" thickBot="1" x14ac:dyDescent="0.3">
      <c r="B44" s="13" t="s">
        <v>24</v>
      </c>
      <c r="C44" s="13">
        <f>$C$26*5%/12</f>
        <v>62.5</v>
      </c>
      <c r="D44" s="13">
        <f t="shared" ref="D44:N44" si="22">$C$26*5%/12</f>
        <v>62.5</v>
      </c>
      <c r="E44" s="13">
        <f t="shared" si="22"/>
        <v>62.5</v>
      </c>
      <c r="F44" s="13">
        <f t="shared" si="22"/>
        <v>62.5</v>
      </c>
      <c r="G44" s="13">
        <f t="shared" si="22"/>
        <v>62.5</v>
      </c>
      <c r="H44" s="13">
        <f t="shared" si="22"/>
        <v>62.5</v>
      </c>
      <c r="I44" s="13">
        <f t="shared" si="22"/>
        <v>62.5</v>
      </c>
      <c r="J44" s="13">
        <f t="shared" si="22"/>
        <v>62.5</v>
      </c>
      <c r="K44" s="13">
        <f t="shared" si="22"/>
        <v>62.5</v>
      </c>
      <c r="L44" s="13">
        <f t="shared" si="22"/>
        <v>62.5</v>
      </c>
      <c r="M44" s="13">
        <f t="shared" si="22"/>
        <v>62.5</v>
      </c>
      <c r="N44" s="13">
        <f t="shared" si="22"/>
        <v>62.5</v>
      </c>
      <c r="O44" s="13">
        <f t="shared" si="17"/>
        <v>750</v>
      </c>
      <c r="P44" s="34"/>
      <c r="Q44" s="13"/>
    </row>
    <row r="45" spans="2:17" ht="15.75" thickBot="1" x14ac:dyDescent="0.3">
      <c r="B45" s="8" t="s">
        <v>25</v>
      </c>
      <c r="C45" s="9">
        <f>SUM(C30:C44)</f>
        <v>24130</v>
      </c>
      <c r="D45" s="9">
        <f t="shared" ref="D45:O45" si="23">SUM(D30:D44)</f>
        <v>10280</v>
      </c>
      <c r="E45" s="9">
        <f t="shared" si="23"/>
        <v>10280</v>
      </c>
      <c r="F45" s="9">
        <f t="shared" si="23"/>
        <v>10280</v>
      </c>
      <c r="G45" s="9">
        <f t="shared" si="23"/>
        <v>10280</v>
      </c>
      <c r="H45" s="9">
        <f t="shared" si="23"/>
        <v>10280</v>
      </c>
      <c r="I45" s="9">
        <f t="shared" si="23"/>
        <v>10280</v>
      </c>
      <c r="J45" s="9">
        <f t="shared" si="23"/>
        <v>10280</v>
      </c>
      <c r="K45" s="9">
        <f t="shared" si="23"/>
        <v>10280</v>
      </c>
      <c r="L45" s="9">
        <f t="shared" si="23"/>
        <v>10280</v>
      </c>
      <c r="M45" s="9">
        <f t="shared" si="23"/>
        <v>10280</v>
      </c>
      <c r="N45" s="9">
        <f t="shared" si="23"/>
        <v>10280</v>
      </c>
      <c r="O45" s="9">
        <f t="shared" si="23"/>
        <v>107180</v>
      </c>
      <c r="P45" s="31">
        <f>SUM(P30:P44)</f>
        <v>0</v>
      </c>
      <c r="Q45" s="31">
        <f>SUM(Q30:Q44)</f>
        <v>0</v>
      </c>
    </row>
    <row r="46" spans="2:17" x14ac:dyDescent="0.25">
      <c r="B46" s="7" t="s">
        <v>26</v>
      </c>
      <c r="C46" s="7">
        <f t="shared" ref="C46:N46" si="24">C28-C45</f>
        <v>4290</v>
      </c>
      <c r="D46" s="7">
        <f t="shared" si="24"/>
        <v>640</v>
      </c>
      <c r="E46" s="7">
        <f t="shared" si="24"/>
        <v>640</v>
      </c>
      <c r="F46" s="7">
        <f t="shared" si="24"/>
        <v>640</v>
      </c>
      <c r="G46" s="7">
        <f t="shared" si="24"/>
        <v>640</v>
      </c>
      <c r="H46" s="7">
        <f t="shared" si="24"/>
        <v>640</v>
      </c>
      <c r="I46" s="7">
        <f t="shared" si="24"/>
        <v>640</v>
      </c>
      <c r="J46" s="7">
        <f t="shared" si="24"/>
        <v>640</v>
      </c>
      <c r="K46" s="7">
        <f t="shared" si="24"/>
        <v>640</v>
      </c>
      <c r="L46" s="7">
        <f t="shared" si="24"/>
        <v>640</v>
      </c>
      <c r="M46" s="7">
        <f t="shared" si="24"/>
        <v>640</v>
      </c>
      <c r="N46" s="7">
        <f t="shared" si="24"/>
        <v>640</v>
      </c>
      <c r="O46" s="36">
        <f>SUM(C46:N46)</f>
        <v>11330</v>
      </c>
      <c r="P46" s="32">
        <f>P28-P45</f>
        <v>0</v>
      </c>
      <c r="Q46" s="32">
        <f>Q28-Q45</f>
        <v>0</v>
      </c>
    </row>
    <row r="47" spans="2:17" x14ac:dyDescent="0.25">
      <c r="B47" s="1" t="s">
        <v>28</v>
      </c>
      <c r="C47" s="1">
        <f t="shared" ref="C47:N47" si="25">C22+C46</f>
        <v>4290</v>
      </c>
      <c r="D47" s="1">
        <f t="shared" si="25"/>
        <v>4930</v>
      </c>
      <c r="E47" s="1">
        <f t="shared" si="25"/>
        <v>5570</v>
      </c>
      <c r="F47" s="1">
        <f t="shared" si="25"/>
        <v>6210</v>
      </c>
      <c r="G47" s="1">
        <f t="shared" si="25"/>
        <v>6850</v>
      </c>
      <c r="H47" s="1">
        <f t="shared" si="25"/>
        <v>7490</v>
      </c>
      <c r="I47" s="1">
        <f t="shared" si="25"/>
        <v>8130</v>
      </c>
      <c r="J47" s="1">
        <f t="shared" si="25"/>
        <v>8770</v>
      </c>
      <c r="K47" s="1">
        <f t="shared" si="25"/>
        <v>9410</v>
      </c>
      <c r="L47" s="1">
        <f t="shared" si="25"/>
        <v>10050</v>
      </c>
      <c r="M47" s="1">
        <f t="shared" si="25"/>
        <v>10690</v>
      </c>
      <c r="N47" s="1">
        <f t="shared" si="25"/>
        <v>11330</v>
      </c>
      <c r="O47" s="1"/>
      <c r="P47" s="29">
        <f>P22+P46</f>
        <v>11330</v>
      </c>
      <c r="Q47" s="29">
        <f>Q22+Q46</f>
        <v>11330</v>
      </c>
    </row>
    <row r="48" spans="2:17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1" spans="2:14" x14ac:dyDescent="0.25">
      <c r="B51" t="s">
        <v>29</v>
      </c>
    </row>
    <row r="52" spans="2:14" x14ac:dyDescent="0.25">
      <c r="B52" s="21" t="s">
        <v>30</v>
      </c>
      <c r="C52" s="1"/>
      <c r="D52" s="1"/>
      <c r="E52" s="1"/>
    </row>
    <row r="53" spans="2:14" x14ac:dyDescent="0.25">
      <c r="B53" s="21"/>
      <c r="C53" s="1">
        <v>2014</v>
      </c>
      <c r="D53" s="1">
        <v>2015</v>
      </c>
      <c r="E53" s="1">
        <v>2016</v>
      </c>
    </row>
    <row r="54" spans="2:14" x14ac:dyDescent="0.25">
      <c r="B54" s="1" t="s">
        <v>8</v>
      </c>
      <c r="C54" s="1">
        <f>C24</f>
        <v>2500</v>
      </c>
      <c r="D54" s="1"/>
      <c r="E54" s="1"/>
    </row>
    <row r="55" spans="2:14" x14ac:dyDescent="0.25">
      <c r="B55" s="1" t="s">
        <v>10</v>
      </c>
      <c r="C55" s="1">
        <f>C26</f>
        <v>15000</v>
      </c>
      <c r="D55" s="1"/>
      <c r="E55" s="1"/>
    </row>
    <row r="56" spans="2:14" ht="15.75" thickBot="1" x14ac:dyDescent="0.3">
      <c r="B56" s="13" t="str">
        <f>B27</f>
        <v>Доход от продаж</v>
      </c>
      <c r="C56" s="49">
        <f>O27</f>
        <v>131040</v>
      </c>
      <c r="D56" s="13">
        <f>P27</f>
        <v>0</v>
      </c>
      <c r="E56" s="13">
        <f>Q27</f>
        <v>0</v>
      </c>
    </row>
    <row r="57" spans="2:14" ht="15.75" thickBot="1" x14ac:dyDescent="0.3">
      <c r="B57" s="8" t="s">
        <v>31</v>
      </c>
      <c r="C57" s="50">
        <f>SUM(C54:C56)</f>
        <v>148540</v>
      </c>
      <c r="D57" s="9">
        <f>SUM(D56)</f>
        <v>0</v>
      </c>
      <c r="E57" s="9">
        <f>SUM(E56)</f>
        <v>0</v>
      </c>
    </row>
    <row r="58" spans="2:14" x14ac:dyDescent="0.25">
      <c r="B58" s="16" t="s">
        <v>32</v>
      </c>
      <c r="C58" s="7"/>
      <c r="D58" s="7"/>
      <c r="E58" s="7"/>
    </row>
    <row r="59" spans="2:14" x14ac:dyDescent="0.25">
      <c r="B59" s="1"/>
      <c r="C59" s="1"/>
      <c r="D59" s="1">
        <f>P31</f>
        <v>0</v>
      </c>
      <c r="E59" s="1">
        <v>0</v>
      </c>
    </row>
    <row r="60" spans="2:14" x14ac:dyDescent="0.25">
      <c r="B60" s="1" t="s">
        <v>57</v>
      </c>
      <c r="C60" s="1">
        <f>C31</f>
        <v>4000</v>
      </c>
      <c r="D60" s="1">
        <f t="shared" ref="D60:D62" si="26">P33</f>
        <v>0</v>
      </c>
      <c r="E60" s="1">
        <v>0</v>
      </c>
    </row>
    <row r="61" spans="2:14" x14ac:dyDescent="0.25">
      <c r="B61" s="1" t="s">
        <v>14</v>
      </c>
      <c r="C61" s="1"/>
      <c r="D61" s="1">
        <f t="shared" si="26"/>
        <v>0</v>
      </c>
      <c r="E61" s="1">
        <f>Q34</f>
        <v>0</v>
      </c>
    </row>
    <row r="62" spans="2:14" x14ac:dyDescent="0.25">
      <c r="B62" s="1" t="s">
        <v>15</v>
      </c>
      <c r="C62" s="1"/>
      <c r="D62" s="1">
        <f t="shared" si="26"/>
        <v>0</v>
      </c>
      <c r="E62" s="1">
        <f>Q35</f>
        <v>0</v>
      </c>
    </row>
    <row r="63" spans="2:14" x14ac:dyDescent="0.25">
      <c r="B63" s="1" t="s">
        <v>4</v>
      </c>
      <c r="C63" s="1"/>
      <c r="D63" s="1">
        <f t="shared" ref="D63:E66" si="27">P37</f>
        <v>0</v>
      </c>
      <c r="E63" s="1">
        <f t="shared" si="27"/>
        <v>0</v>
      </c>
    </row>
    <row r="64" spans="2:14" x14ac:dyDescent="0.25">
      <c r="B64" s="1" t="s">
        <v>16</v>
      </c>
      <c r="C64" s="18">
        <f t="shared" ref="C64:C73" si="28">O35</f>
        <v>11050</v>
      </c>
      <c r="D64" s="1">
        <f t="shared" si="27"/>
        <v>0</v>
      </c>
      <c r="E64" s="1">
        <f t="shared" si="27"/>
        <v>0</v>
      </c>
    </row>
    <row r="65" spans="2:5" x14ac:dyDescent="0.25">
      <c r="B65" s="1" t="s">
        <v>22</v>
      </c>
      <c r="C65" s="1">
        <f t="shared" si="28"/>
        <v>4680</v>
      </c>
      <c r="D65" s="1">
        <f t="shared" si="27"/>
        <v>0</v>
      </c>
      <c r="E65" s="1">
        <f t="shared" si="27"/>
        <v>0</v>
      </c>
    </row>
    <row r="66" spans="2:5" x14ac:dyDescent="0.25">
      <c r="B66" s="1" t="s">
        <v>17</v>
      </c>
      <c r="C66" s="1">
        <f t="shared" si="28"/>
        <v>52500</v>
      </c>
      <c r="D66" s="1">
        <f t="shared" si="27"/>
        <v>0</v>
      </c>
      <c r="E66" s="1">
        <f t="shared" si="27"/>
        <v>0</v>
      </c>
    </row>
    <row r="67" spans="2:5" x14ac:dyDescent="0.25">
      <c r="B67" s="1" t="s">
        <v>18</v>
      </c>
      <c r="C67" s="18">
        <f t="shared" si="28"/>
        <v>17850</v>
      </c>
      <c r="D67" s="1" t="e">
        <f>#REF!</f>
        <v>#REF!</v>
      </c>
      <c r="E67" s="1" t="e">
        <f>#REF!</f>
        <v>#REF!</v>
      </c>
    </row>
    <row r="68" spans="2:5" x14ac:dyDescent="0.25">
      <c r="B68" s="1" t="s">
        <v>19</v>
      </c>
      <c r="C68" s="1">
        <f t="shared" si="28"/>
        <v>480</v>
      </c>
      <c r="D68" s="1">
        <f t="shared" ref="D68:E69" si="29">P41</f>
        <v>0</v>
      </c>
      <c r="E68" s="1">
        <f t="shared" si="29"/>
        <v>0</v>
      </c>
    </row>
    <row r="69" spans="2:5" x14ac:dyDescent="0.25">
      <c r="B69" s="1" t="s">
        <v>52</v>
      </c>
      <c r="C69" s="1">
        <f t="shared" si="28"/>
        <v>120</v>
      </c>
      <c r="D69" s="1">
        <f t="shared" si="29"/>
        <v>0</v>
      </c>
      <c r="E69" s="1">
        <f t="shared" si="29"/>
        <v>0</v>
      </c>
    </row>
    <row r="70" spans="2:5" x14ac:dyDescent="0.25">
      <c r="B70" s="1" t="s">
        <v>20</v>
      </c>
      <c r="C70" s="1">
        <f t="shared" si="28"/>
        <v>720</v>
      </c>
      <c r="D70" s="1" t="e">
        <f>#REF!</f>
        <v>#REF!</v>
      </c>
      <c r="E70" s="1" t="e">
        <f>#REF!</f>
        <v>#REF!</v>
      </c>
    </row>
    <row r="71" spans="2:5" x14ac:dyDescent="0.25">
      <c r="B71" s="1" t="s">
        <v>21</v>
      </c>
      <c r="C71" s="1">
        <f t="shared" si="28"/>
        <v>1800</v>
      </c>
      <c r="D71" s="1" t="e">
        <f>#REF!</f>
        <v>#REF!</v>
      </c>
      <c r="E71" s="1" t="e">
        <f>#REF!</f>
        <v>#REF!</v>
      </c>
    </row>
    <row r="72" spans="2:5" x14ac:dyDescent="0.25">
      <c r="B72" s="1" t="s">
        <v>23</v>
      </c>
      <c r="C72" s="1">
        <f t="shared" si="28"/>
        <v>1500</v>
      </c>
      <c r="D72" s="1">
        <f>P44</f>
        <v>0</v>
      </c>
      <c r="E72" s="1">
        <f>Q44</f>
        <v>0</v>
      </c>
    </row>
    <row r="73" spans="2:5" x14ac:dyDescent="0.25">
      <c r="B73" s="13" t="s">
        <v>24</v>
      </c>
      <c r="C73" s="13">
        <f t="shared" si="28"/>
        <v>750</v>
      </c>
      <c r="D73" s="13">
        <f>D83*20%</f>
        <v>1800</v>
      </c>
      <c r="E73" s="13">
        <f>E83*20%</f>
        <v>1800</v>
      </c>
    </row>
    <row r="74" spans="2:5" ht="15.75" thickBot="1" x14ac:dyDescent="0.3">
      <c r="B74" s="48" t="s">
        <v>58</v>
      </c>
      <c r="C74" s="28">
        <f>C30*20%</f>
        <v>1800</v>
      </c>
      <c r="D74" s="28"/>
      <c r="E74" s="28"/>
    </row>
    <row r="75" spans="2:5" ht="15.75" thickBot="1" x14ac:dyDescent="0.3">
      <c r="B75" s="8" t="s">
        <v>34</v>
      </c>
      <c r="C75" s="9">
        <f>SUM(C60:C74)</f>
        <v>97250</v>
      </c>
      <c r="D75" s="9" t="e">
        <f>SUM(D59:D73)</f>
        <v>#REF!</v>
      </c>
      <c r="E75" s="9" t="e">
        <f>SUM(E59:E73)</f>
        <v>#REF!</v>
      </c>
    </row>
    <row r="76" spans="2:5" x14ac:dyDescent="0.25">
      <c r="B76" s="22" t="s">
        <v>35</v>
      </c>
      <c r="C76" s="51">
        <f>C57-C75</f>
        <v>51290</v>
      </c>
      <c r="D76" s="22" t="e">
        <f>D57-D75</f>
        <v>#REF!</v>
      </c>
      <c r="E76" s="22" t="e">
        <f>E57-E75</f>
        <v>#REF!</v>
      </c>
    </row>
    <row r="77" spans="2:5" x14ac:dyDescent="0.25">
      <c r="B77" s="24"/>
      <c r="C77" s="24"/>
      <c r="D77" s="24"/>
      <c r="E77" s="24"/>
    </row>
    <row r="78" spans="2:5" x14ac:dyDescent="0.25">
      <c r="B78" s="25" t="s">
        <v>36</v>
      </c>
      <c r="C78" s="23"/>
      <c r="D78" s="23"/>
      <c r="E78" s="23"/>
    </row>
    <row r="79" spans="2:5" x14ac:dyDescent="0.25">
      <c r="B79" s="26" t="s">
        <v>37</v>
      </c>
      <c r="C79" s="12">
        <f>C53</f>
        <v>2014</v>
      </c>
      <c r="D79" s="12">
        <f>D53</f>
        <v>2015</v>
      </c>
      <c r="E79" s="12">
        <f>E53</f>
        <v>2016</v>
      </c>
    </row>
    <row r="80" spans="2:5" x14ac:dyDescent="0.25">
      <c r="B80" s="27" t="s">
        <v>38</v>
      </c>
      <c r="C80" s="27">
        <f>N47</f>
        <v>11330</v>
      </c>
      <c r="D80" s="27">
        <f>P47</f>
        <v>11330</v>
      </c>
      <c r="E80" s="27">
        <f>Q47</f>
        <v>11330</v>
      </c>
    </row>
    <row r="81" spans="2:5" x14ac:dyDescent="0.25">
      <c r="B81" s="27" t="s">
        <v>14</v>
      </c>
      <c r="C81" s="27">
        <f>O32</f>
        <v>0</v>
      </c>
      <c r="D81" s="27">
        <f>P32+C81</f>
        <v>0</v>
      </c>
      <c r="E81" s="12">
        <f>D81</f>
        <v>0</v>
      </c>
    </row>
    <row r="82" spans="2:5" x14ac:dyDescent="0.25">
      <c r="B82" s="12" t="s">
        <v>39</v>
      </c>
      <c r="C82" s="12">
        <f>SUM(C80:C81)</f>
        <v>11330</v>
      </c>
      <c r="D82" s="12">
        <f t="shared" ref="D82:E82" si="30">SUM(D80:D81)</f>
        <v>11330</v>
      </c>
      <c r="E82" s="12">
        <f t="shared" si="30"/>
        <v>11330</v>
      </c>
    </row>
    <row r="83" spans="2:5" x14ac:dyDescent="0.25">
      <c r="B83" s="27" t="s">
        <v>40</v>
      </c>
      <c r="C83" s="27">
        <f>O30</f>
        <v>9000</v>
      </c>
      <c r="D83" s="27">
        <f>O30+P30</f>
        <v>9000</v>
      </c>
      <c r="E83" s="27">
        <f>D83</f>
        <v>9000</v>
      </c>
    </row>
    <row r="84" spans="2:5" x14ac:dyDescent="0.25">
      <c r="B84" s="27" t="s">
        <v>33</v>
      </c>
      <c r="C84" s="27">
        <f>-C74</f>
        <v>-1800</v>
      </c>
      <c r="D84" s="27">
        <f>C84-D73</f>
        <v>-3600</v>
      </c>
      <c r="E84" s="27">
        <f>D84-E73</f>
        <v>-5400</v>
      </c>
    </row>
    <row r="85" spans="2:5" x14ac:dyDescent="0.25">
      <c r="B85" s="12" t="s">
        <v>41</v>
      </c>
      <c r="C85" s="12">
        <f>SUM(C83:C84)</f>
        <v>7200</v>
      </c>
      <c r="D85" s="27">
        <f t="shared" ref="D85:E85" si="31">SUM(D83:D84)</f>
        <v>5400</v>
      </c>
      <c r="E85" s="12">
        <f t="shared" si="31"/>
        <v>3600</v>
      </c>
    </row>
    <row r="86" spans="2:5" x14ac:dyDescent="0.25">
      <c r="B86" s="12" t="s">
        <v>42</v>
      </c>
      <c r="C86" s="12">
        <f>C82+C85</f>
        <v>18530</v>
      </c>
      <c r="D86" s="12">
        <f t="shared" ref="D86:E86" si="32">D82+D85</f>
        <v>16730</v>
      </c>
      <c r="E86" s="12">
        <f t="shared" si="32"/>
        <v>14930</v>
      </c>
    </row>
    <row r="87" spans="2:5" x14ac:dyDescent="0.25">
      <c r="B87" s="12"/>
      <c r="C87" s="12"/>
      <c r="D87" s="12"/>
      <c r="E87" s="12"/>
    </row>
    <row r="88" spans="2:5" x14ac:dyDescent="0.25">
      <c r="B88" s="12" t="s">
        <v>43</v>
      </c>
      <c r="C88" s="12"/>
      <c r="D88" s="12"/>
      <c r="E88" s="12"/>
    </row>
    <row r="89" spans="2:5" x14ac:dyDescent="0.25">
      <c r="B89" s="27" t="s">
        <v>10</v>
      </c>
      <c r="C89" s="38">
        <f>C26-O43</f>
        <v>13500</v>
      </c>
      <c r="D89" s="38">
        <f>C89-P43</f>
        <v>13500</v>
      </c>
      <c r="E89" s="38">
        <f>D89-Q43</f>
        <v>13500</v>
      </c>
    </row>
    <row r="90" spans="2:5" x14ac:dyDescent="0.25">
      <c r="B90" s="27" t="s">
        <v>44</v>
      </c>
      <c r="C90" s="27">
        <f>O24</f>
        <v>2500</v>
      </c>
      <c r="D90" s="27">
        <f>C90</f>
        <v>2500</v>
      </c>
      <c r="E90" s="27">
        <f>D90</f>
        <v>2500</v>
      </c>
    </row>
    <row r="91" spans="2:5" x14ac:dyDescent="0.25">
      <c r="B91" s="27" t="s">
        <v>45</v>
      </c>
      <c r="C91" s="27">
        <f>O25</f>
        <v>0</v>
      </c>
      <c r="D91" s="27">
        <f>C91</f>
        <v>0</v>
      </c>
      <c r="E91" s="27">
        <f>D91</f>
        <v>0</v>
      </c>
    </row>
    <row r="92" spans="2:5" x14ac:dyDescent="0.25">
      <c r="B92" s="27" t="s">
        <v>35</v>
      </c>
      <c r="C92" s="38">
        <f>C76</f>
        <v>51290</v>
      </c>
      <c r="D92" s="27" t="e">
        <f>C92+D76</f>
        <v>#REF!</v>
      </c>
      <c r="E92" s="12" t="e">
        <f>D92+E76</f>
        <v>#REF!</v>
      </c>
    </row>
    <row r="93" spans="2:5" x14ac:dyDescent="0.25">
      <c r="B93" s="12" t="s">
        <v>46</v>
      </c>
      <c r="C93" s="12">
        <f>SUM(C89:C92)</f>
        <v>67290</v>
      </c>
      <c r="D93" s="12" t="e">
        <f t="shared" ref="D93:E93" si="33">SUM(D89:D92)</f>
        <v>#REF!</v>
      </c>
      <c r="E93" s="12" t="e">
        <f t="shared" si="33"/>
        <v>#REF!</v>
      </c>
    </row>
    <row r="95" spans="2:5" x14ac:dyDescent="0.25">
      <c r="C95">
        <f>C86-C93</f>
        <v>-48760</v>
      </c>
      <c r="D95" t="e">
        <f>D86-D93</f>
        <v>#REF!</v>
      </c>
      <c r="E95" t="e">
        <f>E86-E93</f>
        <v>#REF!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15" sqref="D15"/>
    </sheetView>
  </sheetViews>
  <sheetFormatPr defaultRowHeight="15" x14ac:dyDescent="0.25"/>
  <cols>
    <col min="2" max="2" width="10.42578125" customWidth="1"/>
    <col min="3" max="3" width="11.5703125" customWidth="1"/>
  </cols>
  <sheetData>
    <row r="1" spans="1:7" x14ac:dyDescent="0.25">
      <c r="A1" s="44">
        <v>1</v>
      </c>
      <c r="B1" s="45">
        <v>41944</v>
      </c>
      <c r="C1" s="46">
        <v>15000</v>
      </c>
      <c r="D1" s="44">
        <v>62.5</v>
      </c>
      <c r="E1" s="44">
        <v>96.6</v>
      </c>
      <c r="F1" s="44">
        <v>159.1</v>
      </c>
      <c r="G1" s="46">
        <v>14903.4</v>
      </c>
    </row>
    <row r="2" spans="1:7" x14ac:dyDescent="0.25">
      <c r="A2" s="44">
        <v>2</v>
      </c>
      <c r="B2" s="45">
        <v>41974</v>
      </c>
      <c r="C2" s="46">
        <v>14903.4</v>
      </c>
      <c r="D2" s="44">
        <v>62.1</v>
      </c>
      <c r="E2" s="44">
        <v>97</v>
      </c>
      <c r="F2" s="44">
        <v>159.1</v>
      </c>
      <c r="G2" s="46">
        <v>14806.4</v>
      </c>
    </row>
    <row r="3" spans="1:7" x14ac:dyDescent="0.25">
      <c r="A3" s="44">
        <v>3</v>
      </c>
      <c r="B3" s="45">
        <v>42005</v>
      </c>
      <c r="C3" s="46">
        <v>14806.4</v>
      </c>
      <c r="D3" s="44">
        <v>61.69</v>
      </c>
      <c r="E3" s="44">
        <v>97.41</v>
      </c>
      <c r="F3" s="44">
        <v>159.1</v>
      </c>
      <c r="G3" s="46">
        <v>14709</v>
      </c>
    </row>
    <row r="4" spans="1:7" x14ac:dyDescent="0.25">
      <c r="A4" s="44">
        <v>4</v>
      </c>
      <c r="B4" s="45">
        <v>42036</v>
      </c>
      <c r="C4" s="46">
        <v>14709</v>
      </c>
      <c r="D4" s="44">
        <v>61.29</v>
      </c>
      <c r="E4" s="44">
        <v>97.81</v>
      </c>
      <c r="F4" s="44">
        <v>159.1</v>
      </c>
      <c r="G4" s="46">
        <v>14611.19</v>
      </c>
    </row>
    <row r="5" spans="1:7" x14ac:dyDescent="0.25">
      <c r="A5" s="44">
        <v>5</v>
      </c>
      <c r="B5" s="45">
        <v>42064</v>
      </c>
      <c r="C5" s="46">
        <v>14611.19</v>
      </c>
      <c r="D5" s="44">
        <v>60.88</v>
      </c>
      <c r="E5" s="44">
        <v>98.22</v>
      </c>
      <c r="F5" s="44">
        <v>159.1</v>
      </c>
      <c r="G5" s="46">
        <v>14512.97</v>
      </c>
    </row>
    <row r="6" spans="1:7" x14ac:dyDescent="0.25">
      <c r="A6" s="44">
        <v>6</v>
      </c>
      <c r="B6" s="45">
        <v>42095</v>
      </c>
      <c r="C6" s="46">
        <v>14512.97</v>
      </c>
      <c r="D6" s="44">
        <v>60.47</v>
      </c>
      <c r="E6" s="44">
        <v>98.63</v>
      </c>
      <c r="F6" s="44">
        <v>159.1</v>
      </c>
      <c r="G6" s="46">
        <v>14414.34</v>
      </c>
    </row>
    <row r="7" spans="1:7" x14ac:dyDescent="0.25">
      <c r="A7" s="44">
        <v>7</v>
      </c>
      <c r="B7" s="45">
        <v>42125</v>
      </c>
      <c r="C7" s="46">
        <v>14414.34</v>
      </c>
      <c r="D7" s="44">
        <v>60.06</v>
      </c>
      <c r="E7" s="44">
        <v>99.04</v>
      </c>
      <c r="F7" s="44">
        <v>159.1</v>
      </c>
      <c r="G7" s="46">
        <v>14315.3</v>
      </c>
    </row>
    <row r="8" spans="1:7" x14ac:dyDescent="0.25">
      <c r="A8" s="44">
        <v>8</v>
      </c>
      <c r="B8" s="45">
        <v>42156</v>
      </c>
      <c r="C8" s="46">
        <v>14315.3</v>
      </c>
      <c r="D8" s="44">
        <v>59.65</v>
      </c>
      <c r="E8" s="44">
        <v>99.45</v>
      </c>
      <c r="F8" s="44">
        <v>159.1</v>
      </c>
      <c r="G8" s="46">
        <v>14215.85</v>
      </c>
    </row>
    <row r="9" spans="1:7" x14ac:dyDescent="0.25">
      <c r="A9" s="44">
        <v>9</v>
      </c>
      <c r="B9" s="45">
        <v>42186</v>
      </c>
      <c r="C9" s="46">
        <v>14215.85</v>
      </c>
      <c r="D9" s="44">
        <v>59.23</v>
      </c>
      <c r="E9" s="44">
        <v>99.87</v>
      </c>
      <c r="F9" s="44">
        <v>159.1</v>
      </c>
      <c r="G9" s="46">
        <v>14115.98</v>
      </c>
    </row>
    <row r="10" spans="1:7" x14ac:dyDescent="0.25">
      <c r="A10" s="44">
        <v>10</v>
      </c>
      <c r="B10" s="45">
        <v>42217</v>
      </c>
      <c r="C10" s="46">
        <v>14115.98</v>
      </c>
      <c r="D10" s="44">
        <v>58.82</v>
      </c>
      <c r="E10" s="44">
        <v>100.28</v>
      </c>
      <c r="F10" s="44">
        <v>159.1</v>
      </c>
      <c r="G10" s="46">
        <v>14015.7</v>
      </c>
    </row>
    <row r="11" spans="1:7" x14ac:dyDescent="0.25">
      <c r="A11" s="44">
        <v>11</v>
      </c>
      <c r="B11" s="45">
        <v>42248</v>
      </c>
      <c r="C11" s="46">
        <v>14015.7</v>
      </c>
      <c r="D11" s="44">
        <v>58.4</v>
      </c>
      <c r="E11" s="44">
        <v>100.7</v>
      </c>
      <c r="F11" s="44">
        <v>159.1</v>
      </c>
      <c r="G11" s="46">
        <v>13915</v>
      </c>
    </row>
    <row r="12" spans="1:7" x14ac:dyDescent="0.25">
      <c r="A12" s="44">
        <v>12</v>
      </c>
      <c r="B12" s="45">
        <v>42278</v>
      </c>
      <c r="C12" s="46">
        <v>13915</v>
      </c>
      <c r="D12" s="44">
        <v>57.98</v>
      </c>
      <c r="E12" s="44">
        <v>101.12</v>
      </c>
      <c r="F12" s="44">
        <v>159.1</v>
      </c>
      <c r="G12" s="46">
        <v>13813.88</v>
      </c>
    </row>
    <row r="13" spans="1:7" x14ac:dyDescent="0.25">
      <c r="A13" s="44">
        <v>13</v>
      </c>
      <c r="B13" s="45">
        <v>42309</v>
      </c>
      <c r="C13" s="46">
        <v>13813.88</v>
      </c>
      <c r="D13" s="44">
        <v>57.56</v>
      </c>
      <c r="E13" s="44">
        <v>101.54</v>
      </c>
      <c r="F13" s="44">
        <v>159.1</v>
      </c>
      <c r="G13" s="46">
        <v>13712.34</v>
      </c>
    </row>
    <row r="14" spans="1:7" x14ac:dyDescent="0.25">
      <c r="A14" s="44"/>
      <c r="B14" s="45"/>
      <c r="C14" s="46"/>
      <c r="D14" s="44">
        <f>SUM(D1:D13)</f>
        <v>780.62999999999988</v>
      </c>
      <c r="E14" s="44"/>
      <c r="F14" s="44"/>
      <c r="G14" s="46"/>
    </row>
    <row r="15" spans="1:7" x14ac:dyDescent="0.25">
      <c r="A15" s="44"/>
      <c r="B15" s="45"/>
      <c r="C15" s="46"/>
      <c r="D15" s="47">
        <f>D14/12</f>
        <v>65.052499999999995</v>
      </c>
      <c r="E15" s="44"/>
      <c r="F15" s="44"/>
      <c r="G15" s="46"/>
    </row>
    <row r="16" spans="1:7" x14ac:dyDescent="0.25">
      <c r="A16" s="44">
        <v>14</v>
      </c>
      <c r="B16" s="45">
        <v>42339</v>
      </c>
      <c r="C16" s="46">
        <v>13712.34</v>
      </c>
      <c r="D16" s="44">
        <v>57.14</v>
      </c>
      <c r="E16" s="44">
        <v>101.96</v>
      </c>
      <c r="F16" s="44">
        <v>159.1</v>
      </c>
      <c r="G16" s="46">
        <v>13610.38</v>
      </c>
    </row>
    <row r="17" spans="1:7" x14ac:dyDescent="0.25">
      <c r="A17" s="44">
        <v>15</v>
      </c>
      <c r="B17" s="45">
        <v>42370</v>
      </c>
      <c r="C17" s="46">
        <v>13610.38</v>
      </c>
      <c r="D17" s="44">
        <v>56.71</v>
      </c>
      <c r="E17" s="44">
        <v>102.39</v>
      </c>
      <c r="F17" s="44">
        <v>159.1</v>
      </c>
      <c r="G17" s="46">
        <v>13507.99</v>
      </c>
    </row>
    <row r="18" spans="1:7" x14ac:dyDescent="0.25">
      <c r="A18" s="44">
        <v>16</v>
      </c>
      <c r="B18" s="45">
        <v>42401</v>
      </c>
      <c r="C18" s="46">
        <v>13507.99</v>
      </c>
      <c r="D18" s="44">
        <v>56.28</v>
      </c>
      <c r="E18" s="44">
        <v>102.82</v>
      </c>
      <c r="F18" s="44">
        <v>159.1</v>
      </c>
      <c r="G18" s="46">
        <v>13405.18</v>
      </c>
    </row>
    <row r="19" spans="1:7" x14ac:dyDescent="0.25">
      <c r="A19" s="44">
        <v>17</v>
      </c>
      <c r="B19" s="45">
        <v>42430</v>
      </c>
      <c r="C19" s="46">
        <v>13405.18</v>
      </c>
      <c r="D19" s="44">
        <v>55.86</v>
      </c>
      <c r="E19" s="44">
        <v>103.24</v>
      </c>
      <c r="F19" s="44">
        <v>159.1</v>
      </c>
      <c r="G19" s="46">
        <v>13301.93</v>
      </c>
    </row>
    <row r="20" spans="1:7" x14ac:dyDescent="0.25">
      <c r="A20" s="44">
        <v>18</v>
      </c>
      <c r="B20" s="45">
        <v>42461</v>
      </c>
      <c r="C20" s="46">
        <v>13301.93</v>
      </c>
      <c r="D20" s="44">
        <v>55.43</v>
      </c>
      <c r="E20" s="44">
        <v>103.67</v>
      </c>
      <c r="F20" s="44">
        <v>159.1</v>
      </c>
      <c r="G20" s="46">
        <v>13198.26</v>
      </c>
    </row>
    <row r="21" spans="1:7" x14ac:dyDescent="0.25">
      <c r="A21" s="44">
        <v>19</v>
      </c>
      <c r="B21" s="45">
        <v>42491</v>
      </c>
      <c r="C21" s="46">
        <v>13198.26</v>
      </c>
      <c r="D21" s="44">
        <v>54.99</v>
      </c>
      <c r="E21" s="44">
        <v>104.11</v>
      </c>
      <c r="F21" s="44">
        <v>159.1</v>
      </c>
      <c r="G21" s="46">
        <v>13094.15</v>
      </c>
    </row>
    <row r="22" spans="1:7" x14ac:dyDescent="0.25">
      <c r="A22" s="44">
        <v>20</v>
      </c>
      <c r="B22" s="45">
        <v>42522</v>
      </c>
      <c r="C22" s="46">
        <v>13094.15</v>
      </c>
      <c r="D22" s="44">
        <v>54.56</v>
      </c>
      <c r="E22" s="44">
        <v>104.54</v>
      </c>
      <c r="F22" s="44">
        <v>159.1</v>
      </c>
      <c r="G22" s="46">
        <v>12989.62</v>
      </c>
    </row>
    <row r="23" spans="1:7" x14ac:dyDescent="0.25">
      <c r="A23" s="44">
        <v>21</v>
      </c>
      <c r="B23" s="45">
        <v>42552</v>
      </c>
      <c r="C23" s="46">
        <v>12989.62</v>
      </c>
      <c r="D23" s="44">
        <v>54.12</v>
      </c>
      <c r="E23" s="44">
        <v>104.98</v>
      </c>
      <c r="F23" s="44">
        <v>159.1</v>
      </c>
      <c r="G23" s="46">
        <v>12884.64</v>
      </c>
    </row>
    <row r="24" spans="1:7" x14ac:dyDescent="0.25">
      <c r="A24" s="44">
        <v>22</v>
      </c>
      <c r="B24" s="45">
        <v>42583</v>
      </c>
      <c r="C24" s="46">
        <v>12884.64</v>
      </c>
      <c r="D24" s="44">
        <v>53.69</v>
      </c>
      <c r="E24" s="44">
        <v>105.41</v>
      </c>
      <c r="F24" s="44">
        <v>159.1</v>
      </c>
      <c r="G24" s="46">
        <v>12779.23</v>
      </c>
    </row>
    <row r="25" spans="1:7" x14ac:dyDescent="0.25">
      <c r="A25" s="44">
        <v>23</v>
      </c>
      <c r="B25" s="45">
        <v>42614</v>
      </c>
      <c r="C25" s="46">
        <v>12779.23</v>
      </c>
      <c r="D25" s="44">
        <v>53.25</v>
      </c>
      <c r="E25" s="44">
        <v>105.85</v>
      </c>
      <c r="F25" s="44">
        <v>159.1</v>
      </c>
      <c r="G25" s="46">
        <v>12673.38</v>
      </c>
    </row>
    <row r="26" spans="1:7" x14ac:dyDescent="0.25">
      <c r="A26" s="44">
        <v>24</v>
      </c>
      <c r="B26" s="45">
        <v>42644</v>
      </c>
      <c r="C26" s="46">
        <v>12673.38</v>
      </c>
      <c r="D26" s="44">
        <v>52.81</v>
      </c>
      <c r="E26" s="44">
        <v>106.29</v>
      </c>
      <c r="F26" s="44">
        <v>159.1</v>
      </c>
      <c r="G26" s="46">
        <v>12567.08</v>
      </c>
    </row>
    <row r="27" spans="1:7" x14ac:dyDescent="0.25">
      <c r="A27" s="44">
        <v>25</v>
      </c>
      <c r="B27" s="45">
        <v>42675</v>
      </c>
      <c r="C27" s="46">
        <v>12567.08</v>
      </c>
      <c r="D27" s="44">
        <v>52.36</v>
      </c>
      <c r="E27" s="44">
        <v>106.74</v>
      </c>
      <c r="F27" s="44">
        <v>159.1</v>
      </c>
      <c r="G27" s="46">
        <v>12460.35</v>
      </c>
    </row>
    <row r="28" spans="1:7" x14ac:dyDescent="0.25">
      <c r="A28" s="44">
        <v>26</v>
      </c>
      <c r="B28" s="45">
        <v>42705</v>
      </c>
      <c r="C28" s="46">
        <v>12460.35</v>
      </c>
      <c r="D28" s="44">
        <v>51.92</v>
      </c>
      <c r="E28" s="44">
        <v>107.18</v>
      </c>
      <c r="F28" s="44">
        <v>159.1</v>
      </c>
      <c r="G28" s="46">
        <v>12353.17</v>
      </c>
    </row>
    <row r="29" spans="1:7" x14ac:dyDescent="0.25">
      <c r="A29" s="44">
        <v>27</v>
      </c>
      <c r="B29" s="45">
        <v>42736</v>
      </c>
      <c r="C29" s="46">
        <v>12353.17</v>
      </c>
      <c r="D29" s="44">
        <v>51.47</v>
      </c>
      <c r="E29" s="44">
        <v>107.63</v>
      </c>
      <c r="F29" s="44">
        <v>159.1</v>
      </c>
      <c r="G29" s="46">
        <v>12245.54</v>
      </c>
    </row>
    <row r="30" spans="1:7" x14ac:dyDescent="0.25">
      <c r="A30" s="44">
        <v>28</v>
      </c>
      <c r="B30" s="45">
        <v>42767</v>
      </c>
      <c r="C30" s="46">
        <v>12245.54</v>
      </c>
      <c r="D30" s="44">
        <v>51.02</v>
      </c>
      <c r="E30" s="44">
        <v>108.08</v>
      </c>
      <c r="F30" s="44">
        <v>159.1</v>
      </c>
      <c r="G30" s="46">
        <v>12137.47</v>
      </c>
    </row>
    <row r="31" spans="1:7" x14ac:dyDescent="0.25">
      <c r="A31" s="44">
        <v>29</v>
      </c>
      <c r="B31" s="45">
        <v>42795</v>
      </c>
      <c r="C31" s="46">
        <v>12137.47</v>
      </c>
      <c r="D31" s="44">
        <v>50.57</v>
      </c>
      <c r="E31" s="44">
        <v>108.53</v>
      </c>
      <c r="F31" s="44">
        <v>159.1</v>
      </c>
      <c r="G31" s="46">
        <v>12028.94</v>
      </c>
    </row>
    <row r="32" spans="1:7" x14ac:dyDescent="0.25">
      <c r="A32" s="44">
        <v>30</v>
      </c>
      <c r="B32" s="45">
        <v>42826</v>
      </c>
      <c r="C32" s="46">
        <v>12028.94</v>
      </c>
      <c r="D32" s="44">
        <v>50.12</v>
      </c>
      <c r="E32" s="44">
        <v>108.98</v>
      </c>
      <c r="F32" s="44">
        <v>159.1</v>
      </c>
      <c r="G32" s="46">
        <v>11919.96</v>
      </c>
    </row>
    <row r="33" spans="1:7" x14ac:dyDescent="0.25">
      <c r="A33" s="44">
        <v>31</v>
      </c>
      <c r="B33" s="45">
        <v>42856</v>
      </c>
      <c r="C33" s="46">
        <v>11919.96</v>
      </c>
      <c r="D33" s="44">
        <v>49.67</v>
      </c>
      <c r="E33" s="44">
        <v>109.43</v>
      </c>
      <c r="F33" s="44">
        <v>159.1</v>
      </c>
      <c r="G33" s="46">
        <v>11810.53</v>
      </c>
    </row>
    <row r="34" spans="1:7" x14ac:dyDescent="0.25">
      <c r="A34" s="44">
        <v>32</v>
      </c>
      <c r="B34" s="45">
        <v>42887</v>
      </c>
      <c r="C34" s="46">
        <v>11810.53</v>
      </c>
      <c r="D34" s="44">
        <v>49.21</v>
      </c>
      <c r="E34" s="44">
        <v>109.89</v>
      </c>
      <c r="F34" s="44">
        <v>159.1</v>
      </c>
      <c r="G34" s="46">
        <v>11700.64</v>
      </c>
    </row>
    <row r="35" spans="1:7" x14ac:dyDescent="0.25">
      <c r="A35" s="44">
        <v>33</v>
      </c>
      <c r="B35" s="45">
        <v>42917</v>
      </c>
      <c r="C35" s="46">
        <v>11700.64</v>
      </c>
      <c r="D35" s="44">
        <v>48.75</v>
      </c>
      <c r="E35" s="44">
        <v>110.35</v>
      </c>
      <c r="F35" s="44">
        <v>159.1</v>
      </c>
      <c r="G35" s="46">
        <v>11590.3</v>
      </c>
    </row>
    <row r="36" spans="1:7" x14ac:dyDescent="0.25">
      <c r="A36" s="44">
        <v>34</v>
      </c>
      <c r="B36" s="45">
        <v>42948</v>
      </c>
      <c r="C36" s="46">
        <v>11590.3</v>
      </c>
      <c r="D36" s="44">
        <v>48.29</v>
      </c>
      <c r="E36" s="44">
        <v>110.81</v>
      </c>
      <c r="F36" s="44">
        <v>159.1</v>
      </c>
      <c r="G36" s="46">
        <v>11479.49</v>
      </c>
    </row>
    <row r="37" spans="1:7" x14ac:dyDescent="0.25">
      <c r="A37" s="44">
        <v>35</v>
      </c>
      <c r="B37" s="45">
        <v>42979</v>
      </c>
      <c r="C37" s="46">
        <v>11479.49</v>
      </c>
      <c r="D37" s="44">
        <v>47.83</v>
      </c>
      <c r="E37" s="44">
        <v>111.27</v>
      </c>
      <c r="F37" s="44">
        <v>159.1</v>
      </c>
      <c r="G37" s="46">
        <v>11368.23</v>
      </c>
    </row>
    <row r="38" spans="1:7" x14ac:dyDescent="0.25">
      <c r="A38" s="44">
        <v>36</v>
      </c>
      <c r="B38" s="45">
        <v>43009</v>
      </c>
      <c r="C38" s="46">
        <v>11368.23</v>
      </c>
      <c r="D38" s="44">
        <v>47.37</v>
      </c>
      <c r="E38" s="44">
        <v>111.73</v>
      </c>
      <c r="F38" s="44">
        <v>159.1</v>
      </c>
      <c r="G38" s="46">
        <v>11256.5</v>
      </c>
    </row>
    <row r="39" spans="1:7" x14ac:dyDescent="0.25">
      <c r="A39" s="44">
        <v>37</v>
      </c>
      <c r="B39" s="45">
        <v>43040</v>
      </c>
      <c r="C39" s="46">
        <v>11256.5</v>
      </c>
      <c r="D39" s="44">
        <v>46.9</v>
      </c>
      <c r="E39" s="44">
        <v>112.2</v>
      </c>
      <c r="F39" s="44">
        <v>159.1</v>
      </c>
      <c r="G39" s="46">
        <v>11144.3</v>
      </c>
    </row>
    <row r="40" spans="1:7" x14ac:dyDescent="0.25">
      <c r="A40" s="44">
        <v>38</v>
      </c>
      <c r="B40" s="45">
        <v>43070</v>
      </c>
      <c r="C40" s="46">
        <v>11144.3</v>
      </c>
      <c r="D40" s="44">
        <v>46.44</v>
      </c>
      <c r="E40" s="44">
        <v>112.66</v>
      </c>
      <c r="F40" s="44">
        <v>159.1</v>
      </c>
      <c r="G40" s="46">
        <v>11031.64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</dc:creator>
  <cp:lastModifiedBy>moroz</cp:lastModifiedBy>
  <dcterms:created xsi:type="dcterms:W3CDTF">2012-03-20T07:00:04Z</dcterms:created>
  <dcterms:modified xsi:type="dcterms:W3CDTF">2014-10-08T09:20:00Z</dcterms:modified>
</cp:coreProperties>
</file>