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2" i="1" l="1"/>
  <c r="D62" i="1"/>
  <c r="D63" i="1"/>
  <c r="E63" i="1"/>
  <c r="C63" i="1"/>
  <c r="D61" i="1"/>
  <c r="E61" i="1"/>
  <c r="C61" i="1"/>
  <c r="E43" i="1"/>
  <c r="D43" i="1"/>
  <c r="C43" i="1"/>
  <c r="C32" i="1"/>
  <c r="D32" i="1"/>
  <c r="C33" i="1"/>
  <c r="D33" i="1"/>
  <c r="C34" i="1"/>
  <c r="D34" i="1"/>
  <c r="C35" i="1"/>
  <c r="D35" i="1"/>
  <c r="C36" i="1"/>
  <c r="D36" i="1"/>
  <c r="C37" i="1"/>
  <c r="D37" i="1"/>
  <c r="B33" i="1"/>
  <c r="B34" i="1"/>
  <c r="B35" i="1"/>
  <c r="B36" i="1"/>
  <c r="B37" i="1"/>
  <c r="B32" i="1"/>
  <c r="N14" i="1"/>
  <c r="N15" i="1"/>
  <c r="N19" i="1"/>
  <c r="N20" i="1"/>
  <c r="N23" i="1"/>
  <c r="L21" i="1"/>
  <c r="D21" i="1"/>
  <c r="C4" i="1"/>
  <c r="C17" i="1" s="1"/>
  <c r="C22" i="1" s="1"/>
  <c r="D4" i="1"/>
  <c r="D17" i="1" s="1"/>
  <c r="D22" i="1" s="1"/>
  <c r="E4" i="1"/>
  <c r="E17" i="1" s="1"/>
  <c r="E22" i="1" s="1"/>
  <c r="F4" i="1"/>
  <c r="F17" i="1" s="1"/>
  <c r="G4" i="1"/>
  <c r="G17" i="1" s="1"/>
  <c r="G22" i="1" s="1"/>
  <c r="H4" i="1"/>
  <c r="H17" i="1" s="1"/>
  <c r="H22" i="1" s="1"/>
  <c r="I4" i="1"/>
  <c r="I17" i="1" s="1"/>
  <c r="I22" i="1" s="1"/>
  <c r="J4" i="1"/>
  <c r="J17" i="1" s="1"/>
  <c r="K4" i="1"/>
  <c r="K17" i="1" s="1"/>
  <c r="K22" i="1" s="1"/>
  <c r="L4" i="1"/>
  <c r="L17" i="1" s="1"/>
  <c r="L22" i="1" s="1"/>
  <c r="M4" i="1"/>
  <c r="M17" i="1" s="1"/>
  <c r="M22" i="1" s="1"/>
  <c r="B4" i="1"/>
  <c r="N4" i="1" l="1"/>
  <c r="J22" i="1"/>
  <c r="F22" i="1"/>
  <c r="N21" i="1"/>
  <c r="B17" i="1"/>
  <c r="E64" i="1"/>
  <c r="D64" i="1"/>
  <c r="C64" i="1"/>
  <c r="B64" i="1"/>
  <c r="E60" i="1"/>
  <c r="D60" i="1"/>
  <c r="C60" i="1"/>
  <c r="B60" i="1"/>
  <c r="E57" i="1"/>
  <c r="D57" i="1"/>
  <c r="C57" i="1"/>
  <c r="C65" i="1" s="1"/>
  <c r="B57" i="1"/>
  <c r="B65" i="1" s="1"/>
  <c r="E51" i="1"/>
  <c r="D51" i="1"/>
  <c r="C51" i="1"/>
  <c r="B51" i="1"/>
  <c r="E45" i="1"/>
  <c r="E52" i="1" s="1"/>
  <c r="D45" i="1"/>
  <c r="C45" i="1"/>
  <c r="C52" i="1" s="1"/>
  <c r="B45" i="1"/>
  <c r="B52" i="1" s="1"/>
  <c r="D39" i="1"/>
  <c r="C39" i="1"/>
  <c r="B39" i="1"/>
  <c r="N8" i="1"/>
  <c r="M8" i="1"/>
  <c r="L8" i="1"/>
  <c r="K8" i="1"/>
  <c r="J8" i="1"/>
  <c r="I8" i="1"/>
  <c r="H8" i="1"/>
  <c r="G8" i="1"/>
  <c r="F8" i="1"/>
  <c r="E8" i="1"/>
  <c r="D8" i="1"/>
  <c r="C8" i="1"/>
  <c r="B8" i="1"/>
  <c r="M5" i="1"/>
  <c r="M13" i="1" s="1"/>
  <c r="L5" i="1"/>
  <c r="L13" i="1" s="1"/>
  <c r="K5" i="1"/>
  <c r="K13" i="1" s="1"/>
  <c r="J5" i="1"/>
  <c r="J13" i="1" s="1"/>
  <c r="I5" i="1"/>
  <c r="I13" i="1" s="1"/>
  <c r="H5" i="1"/>
  <c r="H13" i="1" s="1"/>
  <c r="G5" i="1"/>
  <c r="G13" i="1" s="1"/>
  <c r="F5" i="1"/>
  <c r="F13" i="1" s="1"/>
  <c r="E5" i="1"/>
  <c r="E13" i="1" s="1"/>
  <c r="D5" i="1"/>
  <c r="D13" i="1" s="1"/>
  <c r="C5" i="1"/>
  <c r="C13" i="1" s="1"/>
  <c r="B5" i="1"/>
  <c r="E65" i="1" l="1"/>
  <c r="D65" i="1"/>
  <c r="J16" i="1"/>
  <c r="J18" i="1"/>
  <c r="J24" i="1" s="1"/>
  <c r="D16" i="1"/>
  <c r="D18" i="1"/>
  <c r="D24" i="1" s="1"/>
  <c r="H16" i="1"/>
  <c r="H18" i="1"/>
  <c r="H24" i="1" s="1"/>
  <c r="L16" i="1"/>
  <c r="L18" i="1"/>
  <c r="L24" i="1" s="1"/>
  <c r="E16" i="1"/>
  <c r="E18" i="1"/>
  <c r="E24" i="1" s="1"/>
  <c r="I16" i="1"/>
  <c r="I18" i="1"/>
  <c r="I24" i="1" s="1"/>
  <c r="M16" i="1"/>
  <c r="M18" i="1"/>
  <c r="M24" i="1" s="1"/>
  <c r="N17" i="1"/>
  <c r="O17" i="1" s="1"/>
  <c r="B22" i="1"/>
  <c r="N22" i="1" s="1"/>
  <c r="O22" i="1" s="1"/>
  <c r="P22" i="1" s="1"/>
  <c r="F16" i="1"/>
  <c r="F18" i="1"/>
  <c r="F24" i="1" s="1"/>
  <c r="C16" i="1"/>
  <c r="C18" i="1"/>
  <c r="C24" i="1" s="1"/>
  <c r="G16" i="1"/>
  <c r="G18" i="1"/>
  <c r="G24" i="1" s="1"/>
  <c r="K16" i="1"/>
  <c r="K18" i="1"/>
  <c r="K24" i="1" s="1"/>
  <c r="N5" i="1"/>
  <c r="B13" i="1"/>
  <c r="D52" i="1"/>
  <c r="P17" i="1" l="1"/>
  <c r="B18" i="1"/>
  <c r="N13" i="1"/>
  <c r="B16" i="1"/>
  <c r="O13" i="1" l="1"/>
  <c r="B29" i="1"/>
  <c r="B30" i="1" s="1"/>
  <c r="B40" i="1" s="1"/>
  <c r="N18" i="1"/>
  <c r="B24" i="1"/>
  <c r="B25" i="1" s="1"/>
  <c r="C12" i="1" s="1"/>
  <c r="C25" i="1" s="1"/>
  <c r="D12" i="1" s="1"/>
  <c r="D25" i="1" s="1"/>
  <c r="E12" i="1" s="1"/>
  <c r="E25" i="1" s="1"/>
  <c r="F12" i="1" s="1"/>
  <c r="F25" i="1" s="1"/>
  <c r="G12" i="1" s="1"/>
  <c r="G25" i="1" s="1"/>
  <c r="H12" i="1" s="1"/>
  <c r="H25" i="1" s="1"/>
  <c r="I12" i="1" s="1"/>
  <c r="I25" i="1" s="1"/>
  <c r="J12" i="1" s="1"/>
  <c r="J25" i="1" s="1"/>
  <c r="K12" i="1" s="1"/>
  <c r="K25" i="1" s="1"/>
  <c r="L12" i="1" s="1"/>
  <c r="L25" i="1" s="1"/>
  <c r="M12" i="1" s="1"/>
  <c r="M25" i="1" s="1"/>
  <c r="N16" i="1"/>
  <c r="O18" i="1" l="1"/>
  <c r="N24" i="1"/>
  <c r="N25" i="1"/>
  <c r="O12" i="1" s="1"/>
  <c r="C29" i="1"/>
  <c r="C30" i="1" s="1"/>
  <c r="C40" i="1" s="1"/>
  <c r="P13" i="1"/>
  <c r="O16" i="1"/>
  <c r="D29" i="1" l="1"/>
  <c r="D30" i="1" s="1"/>
  <c r="D40" i="1" s="1"/>
  <c r="P16" i="1"/>
  <c r="P18" i="1"/>
  <c r="P24" i="1" s="1"/>
  <c r="O24" i="1"/>
  <c r="O25" i="1" s="1"/>
  <c r="P12" i="1" s="1"/>
  <c r="P25" i="1" l="1"/>
</calcChain>
</file>

<file path=xl/sharedStrings.xml><?xml version="1.0" encoding="utf-8"?>
<sst xmlns="http://schemas.openxmlformats.org/spreadsheetml/2006/main" count="83" uniqueCount="74">
  <si>
    <t>Toode/teenus</t>
  </si>
  <si>
    <t>1.kuu</t>
  </si>
  <si>
    <t>2.kuu</t>
  </si>
  <si>
    <t>3.kuu</t>
  </si>
  <si>
    <t>4.kuu</t>
  </si>
  <si>
    <t>5.kuu</t>
  </si>
  <si>
    <t>6.kuu</t>
  </si>
  <si>
    <t>7.kuu</t>
  </si>
  <si>
    <t>8.kuu</t>
  </si>
  <si>
    <t>9.kuu</t>
  </si>
  <si>
    <t>10.kuu</t>
  </si>
  <si>
    <t>11.kuu</t>
  </si>
  <si>
    <t>12.kuu</t>
  </si>
  <si>
    <t>Kokku</t>
  </si>
  <si>
    <t>müügikogus</t>
  </si>
  <si>
    <t>müügitulu</t>
  </si>
  <si>
    <t>Müügitulu KOKKU</t>
  </si>
  <si>
    <t>Rahajääk perioodi algul</t>
  </si>
  <si>
    <t>Laekumine müügist</t>
  </si>
  <si>
    <t>Omakapitali sissemaksed</t>
  </si>
  <si>
    <t>Laen omanikelt</t>
  </si>
  <si>
    <t>Rahalised allikad kokku</t>
  </si>
  <si>
    <t>Laenude tagasimaksmine</t>
  </si>
  <si>
    <t>Raha kasutamine kokku</t>
  </si>
  <si>
    <t>Raha jääk perioodi lõpul</t>
  </si>
  <si>
    <t xml:space="preserve">1. aasta </t>
  </si>
  <si>
    <t xml:space="preserve">2. aasta </t>
  </si>
  <si>
    <t>3. aasta</t>
  </si>
  <si>
    <t>Kulu liik</t>
  </si>
  <si>
    <t>1. aasta lõpp</t>
  </si>
  <si>
    <t>2. aasta lõpp</t>
  </si>
  <si>
    <t>3. aasta lõpp</t>
  </si>
  <si>
    <t>Tulud</t>
  </si>
  <si>
    <t>Müügitulud</t>
  </si>
  <si>
    <t>Tulud kokku</t>
  </si>
  <si>
    <t>Kulud</t>
  </si>
  <si>
    <t>Kulum</t>
  </si>
  <si>
    <t>Kulud kokku</t>
  </si>
  <si>
    <t>Kasum/kahjum majandustegevusest</t>
  </si>
  <si>
    <t>AKTIVA</t>
  </si>
  <si>
    <t>Algbilanss</t>
  </si>
  <si>
    <t>1.aasta lõpp</t>
  </si>
  <si>
    <t>2.aasta lõpp</t>
  </si>
  <si>
    <t>3.aasta lõpp</t>
  </si>
  <si>
    <t>Raha</t>
  </si>
  <si>
    <t>Varud</t>
  </si>
  <si>
    <t>Käibevara kokku</t>
  </si>
  <si>
    <t>Materiaalne põhivara (hooned)</t>
  </si>
  <si>
    <t>Materiaalne põhivara (inventar)</t>
  </si>
  <si>
    <t>Akumuleeritud kulum (miinusmärgiga)</t>
  </si>
  <si>
    <t>Sihtfiantseerimise abil soetatud põhivara</t>
  </si>
  <si>
    <t>Põhivara kokku</t>
  </si>
  <si>
    <t>AKTIVA KOKKU</t>
  </si>
  <si>
    <t>PASSIVA</t>
  </si>
  <si>
    <t>Maksuvõlad</t>
  </si>
  <si>
    <t>Pikaajaliste kohustuste lühiajaline osa</t>
  </si>
  <si>
    <t>Lühiajalised kohustused kokku</t>
  </si>
  <si>
    <t>Pikaajaliste laenude tagasimaksed järgmisel perioodil</t>
  </si>
  <si>
    <t>Tulevaste perioodide tulud sihtfinantseerimisest</t>
  </si>
  <si>
    <t>Pikaajalised kohustused kokku</t>
  </si>
  <si>
    <t>Osakapital</t>
  </si>
  <si>
    <t>Eelmiste aastate kasum/kahjum</t>
  </si>
  <si>
    <t>Aruandeaasta kasum</t>
  </si>
  <si>
    <t>Omakapital kokku</t>
  </si>
  <si>
    <t>PASSIVA KOKKU</t>
  </si>
  <si>
    <t>1. Sakotis 500 (hind)</t>
  </si>
  <si>
    <t>2.Sakotis 1000 (hind)</t>
  </si>
  <si>
    <t>Materjali Kulud ühikule</t>
  </si>
  <si>
    <t>Materjali kulud</t>
  </si>
  <si>
    <t>Eesti Logistika kulud</t>
  </si>
  <si>
    <t>Reklaam Degusteerimine</t>
  </si>
  <si>
    <t>RP kulud</t>
  </si>
  <si>
    <t>Turundus kulud</t>
  </si>
  <si>
    <t>Utiliseerimine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</si>
</sst>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186"/>
    </font>
    <font>
      <sz val="8"/>
      <name val="Arial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 applyAlignment="1">
      <alignment wrapText="1"/>
    </xf>
    <xf numFmtId="3" fontId="2" fillId="0" borderId="7" xfId="0" applyNumberFormat="1" applyFont="1" applyBorder="1"/>
    <xf numFmtId="0" fontId="2" fillId="0" borderId="1" xfId="0" applyFont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/>
    <xf numFmtId="0" fontId="2" fillId="0" borderId="9" xfId="0" applyFont="1" applyBorder="1" applyAlignment="1">
      <alignment wrapText="1"/>
    </xf>
    <xf numFmtId="0" fontId="2" fillId="0" borderId="10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1" xfId="0" applyFont="1" applyBorder="1"/>
    <xf numFmtId="0" fontId="2" fillId="0" borderId="12" xfId="0" applyFont="1" applyBorder="1"/>
    <xf numFmtId="3" fontId="4" fillId="0" borderId="2" xfId="0" applyNumberFormat="1" applyFont="1" applyBorder="1"/>
    <xf numFmtId="3" fontId="4" fillId="0" borderId="3" xfId="0" applyNumberFormat="1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3" fontId="5" fillId="0" borderId="15" xfId="0" applyNumberFormat="1" applyFont="1" applyBorder="1"/>
    <xf numFmtId="3" fontId="5" fillId="0" borderId="16" xfId="0" applyNumberFormat="1" applyFont="1" applyBorder="1"/>
    <xf numFmtId="0" fontId="0" fillId="0" borderId="17" xfId="0" applyBorder="1"/>
    <xf numFmtId="0" fontId="0" fillId="0" borderId="18" xfId="0" applyBorder="1"/>
    <xf numFmtId="3" fontId="0" fillId="0" borderId="19" xfId="0" applyNumberFormat="1" applyBorder="1"/>
    <xf numFmtId="3" fontId="0" fillId="0" borderId="20" xfId="0" applyNumberFormat="1" applyBorder="1"/>
    <xf numFmtId="0" fontId="0" fillId="0" borderId="19" xfId="0" applyBorder="1"/>
    <xf numFmtId="0" fontId="0" fillId="0" borderId="20" xfId="0" applyBorder="1"/>
    <xf numFmtId="3" fontId="6" fillId="0" borderId="19" xfId="0" applyNumberFormat="1" applyFont="1" applyBorder="1"/>
    <xf numFmtId="0" fontId="6" fillId="0" borderId="19" xfId="0" applyFont="1" applyBorder="1"/>
    <xf numFmtId="0" fontId="5" fillId="0" borderId="17" xfId="0" applyFont="1" applyBorder="1"/>
    <xf numFmtId="3" fontId="5" fillId="0" borderId="19" xfId="0" applyNumberFormat="1" applyFont="1" applyBorder="1"/>
    <xf numFmtId="3" fontId="5" fillId="0" borderId="20" xfId="0" applyNumberFormat="1" applyFont="1" applyBorder="1"/>
    <xf numFmtId="0" fontId="7" fillId="0" borderId="17" xfId="0" applyFont="1" applyBorder="1"/>
    <xf numFmtId="0" fontId="7" fillId="0" borderId="18" xfId="0" applyFont="1" applyBorder="1"/>
    <xf numFmtId="3" fontId="7" fillId="0" borderId="19" xfId="0" applyNumberFormat="1" applyFont="1" applyBorder="1"/>
    <xf numFmtId="3" fontId="7" fillId="0" borderId="20" xfId="0" applyNumberFormat="1" applyFont="1" applyBorder="1"/>
    <xf numFmtId="0" fontId="7" fillId="0" borderId="19" xfId="0" applyFont="1" applyBorder="1"/>
    <xf numFmtId="0" fontId="5" fillId="0" borderId="19" xfId="0" applyFont="1" applyBorder="1"/>
    <xf numFmtId="0" fontId="5" fillId="0" borderId="21" xfId="0" applyFont="1" applyBorder="1"/>
    <xf numFmtId="3" fontId="5" fillId="0" borderId="22" xfId="0" applyNumberFormat="1" applyFont="1" applyBorder="1"/>
    <xf numFmtId="3" fontId="5" fillId="0" borderId="23" xfId="0" applyNumberFormat="1" applyFont="1" applyBorder="1"/>
    <xf numFmtId="0" fontId="0" fillId="0" borderId="24" xfId="0" applyBorder="1"/>
    <xf numFmtId="0" fontId="5" fillId="0" borderId="25" xfId="0" applyFont="1" applyBorder="1"/>
    <xf numFmtId="0" fontId="5" fillId="0" borderId="26" xfId="0" applyFont="1" applyBorder="1" applyAlignment="1">
      <alignment horizontal="left" wrapText="1"/>
    </xf>
    <xf numFmtId="0" fontId="5" fillId="0" borderId="26" xfId="0" applyFont="1" applyBorder="1"/>
    <xf numFmtId="0" fontId="5" fillId="0" borderId="27" xfId="0" applyFont="1" applyBorder="1"/>
    <xf numFmtId="3" fontId="8" fillId="0" borderId="19" xfId="0" applyNumberFormat="1" applyFont="1" applyBorder="1"/>
    <xf numFmtId="3" fontId="9" fillId="0" borderId="19" xfId="0" applyNumberFormat="1" applyFont="1" applyBorder="1"/>
    <xf numFmtId="14" fontId="5" fillId="0" borderId="19" xfId="0" applyNumberFormat="1" applyFont="1" applyBorder="1"/>
    <xf numFmtId="0" fontId="0" fillId="0" borderId="19" xfId="0" applyBorder="1" applyAlignment="1">
      <alignment wrapText="1"/>
    </xf>
    <xf numFmtId="0" fontId="5" fillId="0" borderId="19" xfId="0" applyFont="1" applyFill="1" applyBorder="1"/>
    <xf numFmtId="0" fontId="2" fillId="0" borderId="28" xfId="0" applyFont="1" applyBorder="1" applyAlignment="1">
      <alignment wrapText="1"/>
    </xf>
    <xf numFmtId="0" fontId="2" fillId="0" borderId="2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topLeftCell="A52" zoomScale="130" zoomScaleNormal="130" workbookViewId="0">
      <selection activeCell="C52" sqref="C52"/>
    </sheetView>
  </sheetViews>
  <sheetFormatPr defaultRowHeight="15" x14ac:dyDescent="0.25"/>
  <cols>
    <col min="1" max="1" width="42.7109375" customWidth="1"/>
  </cols>
  <sheetData>
    <row r="1" spans="1:16" ht="15.75" thickBot="1" x14ac:dyDescent="0.3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2" t="s">
        <v>7</v>
      </c>
      <c r="I1" s="3" t="s">
        <v>8</v>
      </c>
      <c r="J1" s="2" t="s">
        <v>9</v>
      </c>
      <c r="K1" s="3" t="s">
        <v>10</v>
      </c>
      <c r="L1" s="2" t="s">
        <v>11</v>
      </c>
      <c r="M1" s="3" t="s">
        <v>12</v>
      </c>
      <c r="N1" s="2" t="s">
        <v>13</v>
      </c>
    </row>
    <row r="2" spans="1:16" x14ac:dyDescent="0.25">
      <c r="A2" s="4" t="s">
        <v>65</v>
      </c>
      <c r="B2" s="5">
        <v>5</v>
      </c>
      <c r="C2" s="5">
        <v>5</v>
      </c>
      <c r="D2" s="5">
        <v>5</v>
      </c>
      <c r="E2" s="5">
        <v>5</v>
      </c>
      <c r="F2" s="5">
        <v>5</v>
      </c>
      <c r="G2" s="5">
        <v>5</v>
      </c>
      <c r="H2" s="5">
        <v>5</v>
      </c>
      <c r="I2" s="5">
        <v>5</v>
      </c>
      <c r="J2" s="5">
        <v>5</v>
      </c>
      <c r="K2" s="5">
        <v>5</v>
      </c>
      <c r="L2" s="5">
        <v>5</v>
      </c>
      <c r="M2" s="5">
        <v>5</v>
      </c>
      <c r="N2" s="5"/>
    </row>
    <row r="3" spans="1:16" x14ac:dyDescent="0.25">
      <c r="A3" s="55" t="s">
        <v>67</v>
      </c>
      <c r="B3" s="56">
        <v>3.5</v>
      </c>
      <c r="C3" s="56">
        <v>3.5</v>
      </c>
      <c r="D3" s="56">
        <v>3.5</v>
      </c>
      <c r="E3" s="56">
        <v>3.5</v>
      </c>
      <c r="F3" s="56">
        <v>3.5</v>
      </c>
      <c r="G3" s="56">
        <v>3.5</v>
      </c>
      <c r="H3" s="56">
        <v>3.5</v>
      </c>
      <c r="I3" s="56">
        <v>3.5</v>
      </c>
      <c r="J3" s="56">
        <v>3.5</v>
      </c>
      <c r="K3" s="56">
        <v>3.5</v>
      </c>
      <c r="L3" s="56">
        <v>3.5</v>
      </c>
      <c r="M3" s="56">
        <v>3.5</v>
      </c>
      <c r="N3" s="56"/>
    </row>
    <row r="4" spans="1:16" ht="15.75" thickBot="1" x14ac:dyDescent="0.3">
      <c r="A4" s="6" t="s">
        <v>14</v>
      </c>
      <c r="B4" s="7">
        <f>100*10</f>
        <v>1000</v>
      </c>
      <c r="C4" s="7">
        <f t="shared" ref="C4:M4" si="0">100*10</f>
        <v>1000</v>
      </c>
      <c r="D4" s="7">
        <f t="shared" si="0"/>
        <v>1000</v>
      </c>
      <c r="E4" s="7">
        <f t="shared" si="0"/>
        <v>1000</v>
      </c>
      <c r="F4" s="7">
        <f t="shared" si="0"/>
        <v>1000</v>
      </c>
      <c r="G4" s="7">
        <f t="shared" si="0"/>
        <v>1000</v>
      </c>
      <c r="H4" s="7">
        <f t="shared" si="0"/>
        <v>1000</v>
      </c>
      <c r="I4" s="7">
        <f t="shared" si="0"/>
        <v>1000</v>
      </c>
      <c r="J4" s="7">
        <f t="shared" si="0"/>
        <v>1000</v>
      </c>
      <c r="K4" s="7">
        <f t="shared" si="0"/>
        <v>1000</v>
      </c>
      <c r="L4" s="7">
        <f t="shared" si="0"/>
        <v>1000</v>
      </c>
      <c r="M4" s="7">
        <f t="shared" si="0"/>
        <v>1000</v>
      </c>
      <c r="N4" s="7">
        <f>SUM(B4:M4)</f>
        <v>12000</v>
      </c>
    </row>
    <row r="5" spans="1:16" ht="15.75" thickBot="1" x14ac:dyDescent="0.3">
      <c r="A5" s="8" t="s">
        <v>15</v>
      </c>
      <c r="B5" s="9">
        <f>B2*B4</f>
        <v>5000</v>
      </c>
      <c r="C5" s="10">
        <f>C2*C4</f>
        <v>5000</v>
      </c>
      <c r="D5" s="9">
        <f>D2*D4</f>
        <v>5000</v>
      </c>
      <c r="E5" s="10">
        <f>E2*E4</f>
        <v>5000</v>
      </c>
      <c r="F5" s="9">
        <f>F2*F4</f>
        <v>5000</v>
      </c>
      <c r="G5" s="10">
        <f>G2*G4</f>
        <v>5000</v>
      </c>
      <c r="H5" s="9">
        <f>H2*H4</f>
        <v>5000</v>
      </c>
      <c r="I5" s="10">
        <f>I2*I4</f>
        <v>5000</v>
      </c>
      <c r="J5" s="9">
        <f>J2*J4</f>
        <v>5000</v>
      </c>
      <c r="K5" s="10">
        <f>K2*K4</f>
        <v>5000</v>
      </c>
      <c r="L5" s="9">
        <f>L2*L4</f>
        <v>5000</v>
      </c>
      <c r="M5" s="10">
        <f>M2*M4</f>
        <v>5000</v>
      </c>
      <c r="N5" s="9">
        <f>SUM(B5:M5)</f>
        <v>60000</v>
      </c>
    </row>
    <row r="6" spans="1:16" x14ac:dyDescent="0.25">
      <c r="A6" s="4" t="s">
        <v>66</v>
      </c>
      <c r="B6" s="5"/>
      <c r="C6" s="11"/>
      <c r="D6" s="5"/>
      <c r="E6" s="11"/>
      <c r="F6" s="5"/>
      <c r="G6" s="11"/>
      <c r="H6" s="5"/>
      <c r="I6" s="11"/>
      <c r="J6" s="5"/>
      <c r="K6" s="11"/>
      <c r="L6" s="5"/>
      <c r="M6" s="11"/>
      <c r="N6" s="5"/>
    </row>
    <row r="7" spans="1:16" x14ac:dyDescent="0.25">
      <c r="A7" s="12" t="s">
        <v>14</v>
      </c>
      <c r="B7" s="13">
        <v>0</v>
      </c>
      <c r="C7" s="14">
        <v>0</v>
      </c>
      <c r="D7" s="13">
        <v>0</v>
      </c>
      <c r="E7" s="14">
        <v>0</v>
      </c>
      <c r="F7" s="13">
        <v>0</v>
      </c>
      <c r="G7" s="14">
        <v>0</v>
      </c>
      <c r="H7" s="13">
        <v>0</v>
      </c>
      <c r="I7" s="14">
        <v>0</v>
      </c>
      <c r="J7" s="13">
        <v>0</v>
      </c>
      <c r="K7" s="14">
        <v>0</v>
      </c>
      <c r="L7" s="13">
        <v>0</v>
      </c>
      <c r="M7" s="14">
        <v>0</v>
      </c>
      <c r="N7" s="13">
        <v>0</v>
      </c>
    </row>
    <row r="8" spans="1:16" ht="15.75" thickBot="1" x14ac:dyDescent="0.3">
      <c r="A8" s="12" t="s">
        <v>15</v>
      </c>
      <c r="B8" s="15">
        <f t="shared" ref="B8:N8" si="1">B6*B7</f>
        <v>0</v>
      </c>
      <c r="C8" s="16">
        <f t="shared" si="1"/>
        <v>0</v>
      </c>
      <c r="D8" s="15">
        <f t="shared" si="1"/>
        <v>0</v>
      </c>
      <c r="E8" s="16">
        <f t="shared" si="1"/>
        <v>0</v>
      </c>
      <c r="F8" s="15">
        <f t="shared" si="1"/>
        <v>0</v>
      </c>
      <c r="G8" s="16">
        <f t="shared" si="1"/>
        <v>0</v>
      </c>
      <c r="H8" s="15">
        <f t="shared" si="1"/>
        <v>0</v>
      </c>
      <c r="I8" s="16">
        <f t="shared" si="1"/>
        <v>0</v>
      </c>
      <c r="J8" s="15">
        <f t="shared" si="1"/>
        <v>0</v>
      </c>
      <c r="K8" s="16">
        <f t="shared" si="1"/>
        <v>0</v>
      </c>
      <c r="L8" s="15">
        <f t="shared" si="1"/>
        <v>0</v>
      </c>
      <c r="M8" s="16">
        <f t="shared" si="1"/>
        <v>0</v>
      </c>
      <c r="N8" s="15">
        <f t="shared" si="1"/>
        <v>0</v>
      </c>
    </row>
    <row r="9" spans="1:16" ht="15.75" thickBot="1" x14ac:dyDescent="0.3">
      <c r="A9" s="17" t="s">
        <v>16</v>
      </c>
      <c r="B9" s="18"/>
      <c r="C9" s="19"/>
      <c r="D9" s="18"/>
      <c r="E9" s="19"/>
      <c r="F9" s="18"/>
      <c r="G9" s="19"/>
      <c r="H9" s="18"/>
      <c r="I9" s="19"/>
      <c r="J9" s="18"/>
      <c r="K9" s="19"/>
      <c r="L9" s="18"/>
      <c r="M9" s="19"/>
      <c r="N9" s="18"/>
    </row>
    <row r="10" spans="1:16" ht="15.75" thickBot="1" x14ac:dyDescent="0.3"/>
    <row r="11" spans="1:16" ht="15.75" thickBot="1" x14ac:dyDescent="0.3">
      <c r="A11" s="45"/>
      <c r="B11" s="46">
        <v>1</v>
      </c>
      <c r="C11" s="47">
        <v>2</v>
      </c>
      <c r="D11" s="46">
        <v>3</v>
      </c>
      <c r="E11" s="47">
        <v>4</v>
      </c>
      <c r="F11" s="46">
        <v>5</v>
      </c>
      <c r="G11" s="47">
        <v>6</v>
      </c>
      <c r="H11" s="46">
        <v>7</v>
      </c>
      <c r="I11" s="47">
        <v>8</v>
      </c>
      <c r="J11" s="46">
        <v>9</v>
      </c>
      <c r="K11" s="47">
        <v>10</v>
      </c>
      <c r="L11" s="46">
        <v>11</v>
      </c>
      <c r="M11" s="47">
        <v>12</v>
      </c>
      <c r="N11" s="48" t="s">
        <v>25</v>
      </c>
      <c r="O11" s="48" t="s">
        <v>26</v>
      </c>
      <c r="P11" s="49" t="s">
        <v>27</v>
      </c>
    </row>
    <row r="12" spans="1:16" x14ac:dyDescent="0.25">
      <c r="A12" s="20" t="s">
        <v>17</v>
      </c>
      <c r="B12" s="21">
        <v>0</v>
      </c>
      <c r="C12" s="22">
        <f>B25</f>
        <v>4592.5</v>
      </c>
      <c r="D12" s="23">
        <f>C25</f>
        <v>4685</v>
      </c>
      <c r="E12" s="23">
        <f>D25</f>
        <v>4827.5</v>
      </c>
      <c r="F12" s="23">
        <f t="shared" ref="F12:M12" si="2">E25</f>
        <v>5920</v>
      </c>
      <c r="G12" s="23">
        <f t="shared" si="2"/>
        <v>7012.5</v>
      </c>
      <c r="H12" s="23">
        <f t="shared" si="2"/>
        <v>7905</v>
      </c>
      <c r="I12" s="23">
        <f t="shared" si="2"/>
        <v>8997.5</v>
      </c>
      <c r="J12" s="23">
        <f t="shared" si="2"/>
        <v>10090</v>
      </c>
      <c r="K12" s="23">
        <f t="shared" si="2"/>
        <v>10982.5</v>
      </c>
      <c r="L12" s="23">
        <f t="shared" si="2"/>
        <v>12075</v>
      </c>
      <c r="M12" s="23">
        <f t="shared" si="2"/>
        <v>11917.5</v>
      </c>
      <c r="N12" s="22">
        <v>0</v>
      </c>
      <c r="O12" s="23">
        <f>N25</f>
        <v>12750</v>
      </c>
      <c r="P12" s="24">
        <f>O25</f>
        <v>34390</v>
      </c>
    </row>
    <row r="13" spans="1:16" x14ac:dyDescent="0.25">
      <c r="A13" s="25" t="s">
        <v>18</v>
      </c>
      <c r="B13" s="26">
        <f>B5</f>
        <v>5000</v>
      </c>
      <c r="C13" s="26">
        <f t="shared" ref="C13:M13" si="3">C5</f>
        <v>5000</v>
      </c>
      <c r="D13" s="26">
        <f t="shared" si="3"/>
        <v>5000</v>
      </c>
      <c r="E13" s="26">
        <f t="shared" si="3"/>
        <v>5000</v>
      </c>
      <c r="F13" s="26">
        <f t="shared" si="3"/>
        <v>5000</v>
      </c>
      <c r="G13" s="26">
        <f t="shared" si="3"/>
        <v>5000</v>
      </c>
      <c r="H13" s="26">
        <f t="shared" si="3"/>
        <v>5000</v>
      </c>
      <c r="I13" s="26">
        <f t="shared" si="3"/>
        <v>5000</v>
      </c>
      <c r="J13" s="26">
        <f t="shared" si="3"/>
        <v>5000</v>
      </c>
      <c r="K13" s="26">
        <f t="shared" si="3"/>
        <v>5000</v>
      </c>
      <c r="L13" s="26">
        <f t="shared" si="3"/>
        <v>5000</v>
      </c>
      <c r="M13" s="26">
        <f t="shared" si="3"/>
        <v>5000</v>
      </c>
      <c r="N13" s="27">
        <f>SUM(B13:M13)</f>
        <v>60000</v>
      </c>
      <c r="O13" s="27">
        <f>N13*2</f>
        <v>120000</v>
      </c>
      <c r="P13" s="28">
        <f>O13*150%</f>
        <v>180000</v>
      </c>
    </row>
    <row r="14" spans="1:16" x14ac:dyDescent="0.25">
      <c r="A14" s="25" t="s">
        <v>19</v>
      </c>
      <c r="B14" s="26">
        <v>2500</v>
      </c>
      <c r="C14" s="27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7">
        <f t="shared" ref="N14:N23" si="4">SUM(B14:M14)</f>
        <v>2500</v>
      </c>
      <c r="O14" s="29"/>
      <c r="P14" s="30"/>
    </row>
    <row r="15" spans="1:16" x14ac:dyDescent="0.25">
      <c r="A15" s="25" t="s">
        <v>20</v>
      </c>
      <c r="B15" s="26">
        <v>1000</v>
      </c>
      <c r="C15" s="27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7">
        <f t="shared" si="4"/>
        <v>1000</v>
      </c>
      <c r="O15" s="29"/>
      <c r="P15" s="30"/>
    </row>
    <row r="16" spans="1:16" x14ac:dyDescent="0.25">
      <c r="A16" s="33" t="s">
        <v>21</v>
      </c>
      <c r="B16" s="34">
        <f>SUM(B13:B15)</f>
        <v>8500</v>
      </c>
      <c r="C16" s="34">
        <f>SUM(C13:C15)</f>
        <v>5000</v>
      </c>
      <c r="D16" s="34">
        <f>SUM(D13:D15)</f>
        <v>5000</v>
      </c>
      <c r="E16" s="34">
        <f>SUM(E13:E15)</f>
        <v>5000</v>
      </c>
      <c r="F16" s="34">
        <f>SUM(F13:F15)</f>
        <v>5000</v>
      </c>
      <c r="G16" s="34">
        <f>SUM(G13:G15)</f>
        <v>5000</v>
      </c>
      <c r="H16" s="34">
        <f>SUM(H13:H15)</f>
        <v>5000</v>
      </c>
      <c r="I16" s="34">
        <f>SUM(I13:I15)</f>
        <v>5000</v>
      </c>
      <c r="J16" s="34">
        <f>SUM(J13:J15)</f>
        <v>5000</v>
      </c>
      <c r="K16" s="34">
        <f>SUM(K13:K15)</f>
        <v>5000</v>
      </c>
      <c r="L16" s="34">
        <f>SUM(L13:L15)</f>
        <v>5000</v>
      </c>
      <c r="M16" s="34">
        <f>SUM(M13:M15)</f>
        <v>5000</v>
      </c>
      <c r="N16" s="27">
        <f t="shared" si="4"/>
        <v>63500</v>
      </c>
      <c r="O16" s="34">
        <f>SUM(O13:O15)</f>
        <v>120000</v>
      </c>
      <c r="P16" s="35">
        <f>SUM(P13:P15)</f>
        <v>180000</v>
      </c>
    </row>
    <row r="17" spans="1:16" x14ac:dyDescent="0.25">
      <c r="A17" s="36" t="s">
        <v>68</v>
      </c>
      <c r="B17">
        <f>B3*B4</f>
        <v>3500</v>
      </c>
      <c r="C17">
        <f t="shared" ref="C17:M17" si="5">C3*C4</f>
        <v>3500</v>
      </c>
      <c r="D17">
        <f t="shared" si="5"/>
        <v>3500</v>
      </c>
      <c r="E17">
        <f t="shared" si="5"/>
        <v>3500</v>
      </c>
      <c r="F17">
        <f t="shared" si="5"/>
        <v>3500</v>
      </c>
      <c r="G17">
        <f t="shared" si="5"/>
        <v>3500</v>
      </c>
      <c r="H17">
        <f t="shared" si="5"/>
        <v>3500</v>
      </c>
      <c r="I17">
        <f t="shared" si="5"/>
        <v>3500</v>
      </c>
      <c r="J17">
        <f t="shared" si="5"/>
        <v>3500</v>
      </c>
      <c r="K17">
        <f t="shared" si="5"/>
        <v>3500</v>
      </c>
      <c r="L17">
        <f t="shared" si="5"/>
        <v>3500</v>
      </c>
      <c r="M17">
        <f t="shared" si="5"/>
        <v>3500</v>
      </c>
      <c r="N17" s="27">
        <f t="shared" si="4"/>
        <v>42000</v>
      </c>
      <c r="O17" s="27">
        <f>N17*2</f>
        <v>84000</v>
      </c>
      <c r="P17" s="28">
        <f>O17*150%</f>
        <v>126000</v>
      </c>
    </row>
    <row r="18" spans="1:16" x14ac:dyDescent="0.25">
      <c r="A18" s="36" t="s">
        <v>69</v>
      </c>
      <c r="B18" s="37">
        <f>B13*7%</f>
        <v>350.00000000000006</v>
      </c>
      <c r="C18" s="37">
        <f t="shared" ref="C18:M18" si="6">C13*7%</f>
        <v>350.00000000000006</v>
      </c>
      <c r="D18" s="37">
        <f t="shared" si="6"/>
        <v>350.00000000000006</v>
      </c>
      <c r="E18" s="37">
        <f t="shared" si="6"/>
        <v>350.00000000000006</v>
      </c>
      <c r="F18" s="37">
        <f t="shared" si="6"/>
        <v>350.00000000000006</v>
      </c>
      <c r="G18" s="37">
        <f t="shared" si="6"/>
        <v>350.00000000000006</v>
      </c>
      <c r="H18" s="37">
        <f t="shared" si="6"/>
        <v>350.00000000000006</v>
      </c>
      <c r="I18" s="37">
        <f t="shared" si="6"/>
        <v>350.00000000000006</v>
      </c>
      <c r="J18" s="37">
        <f t="shared" si="6"/>
        <v>350.00000000000006</v>
      </c>
      <c r="K18" s="37">
        <f t="shared" si="6"/>
        <v>350.00000000000006</v>
      </c>
      <c r="L18" s="37">
        <f t="shared" si="6"/>
        <v>350.00000000000006</v>
      </c>
      <c r="M18" s="37">
        <f t="shared" si="6"/>
        <v>350.00000000000006</v>
      </c>
      <c r="N18" s="27">
        <f t="shared" si="4"/>
        <v>4200.0000000000009</v>
      </c>
      <c r="O18" s="29">
        <f>N18*2*110%</f>
        <v>9240.0000000000036</v>
      </c>
      <c r="P18" s="30">
        <f>O18*160%</f>
        <v>14784.000000000007</v>
      </c>
    </row>
    <row r="19" spans="1:16" x14ac:dyDescent="0.25">
      <c r="A19" s="25" t="s">
        <v>72</v>
      </c>
      <c r="B19" s="26"/>
      <c r="C19" s="38"/>
      <c r="D19" s="38">
        <v>200</v>
      </c>
      <c r="E19" s="38"/>
      <c r="F19" s="38"/>
      <c r="G19" s="38">
        <v>200</v>
      </c>
      <c r="H19" s="38"/>
      <c r="I19" s="38"/>
      <c r="J19" s="38">
        <v>200</v>
      </c>
      <c r="K19" s="38"/>
      <c r="L19" s="38"/>
      <c r="M19" s="38">
        <v>200</v>
      </c>
      <c r="N19" s="27">
        <f t="shared" si="4"/>
        <v>800</v>
      </c>
      <c r="O19" s="27">
        <v>1500</v>
      </c>
      <c r="P19" s="28">
        <v>2000</v>
      </c>
    </row>
    <row r="20" spans="1:16" x14ac:dyDescent="0.25">
      <c r="A20" s="25" t="s">
        <v>71</v>
      </c>
      <c r="B20" s="26">
        <v>40</v>
      </c>
      <c r="C20" s="26">
        <v>40</v>
      </c>
      <c r="D20" s="26">
        <v>40</v>
      </c>
      <c r="E20" s="26">
        <v>40</v>
      </c>
      <c r="F20" s="26">
        <v>40</v>
      </c>
      <c r="G20" s="26">
        <v>40</v>
      </c>
      <c r="H20" s="26">
        <v>40</v>
      </c>
      <c r="I20" s="26">
        <v>40</v>
      </c>
      <c r="J20" s="26">
        <v>40</v>
      </c>
      <c r="K20" s="26">
        <v>40</v>
      </c>
      <c r="L20" s="26">
        <v>40</v>
      </c>
      <c r="M20" s="26">
        <v>100</v>
      </c>
      <c r="N20" s="27">
        <f t="shared" si="4"/>
        <v>540</v>
      </c>
      <c r="O20" s="38">
        <v>700</v>
      </c>
      <c r="P20" s="39">
        <v>1000</v>
      </c>
    </row>
    <row r="21" spans="1:16" x14ac:dyDescent="0.25">
      <c r="A21" s="25" t="s">
        <v>70</v>
      </c>
      <c r="B21" s="26"/>
      <c r="C21" s="38"/>
      <c r="D21" s="40">
        <f>15*50</f>
        <v>750</v>
      </c>
      <c r="E21" s="40"/>
      <c r="F21" s="40"/>
      <c r="G21" s="40"/>
      <c r="H21" s="40"/>
      <c r="I21" s="40"/>
      <c r="J21" s="40"/>
      <c r="K21" s="40"/>
      <c r="L21" s="40">
        <f>25*50</f>
        <v>1250</v>
      </c>
      <c r="M21" s="40"/>
      <c r="N21" s="27">
        <f t="shared" si="4"/>
        <v>2000</v>
      </c>
      <c r="O21" s="38">
        <v>2500</v>
      </c>
      <c r="P21" s="39">
        <v>3000</v>
      </c>
    </row>
    <row r="22" spans="1:16" x14ac:dyDescent="0.25">
      <c r="A22" s="25" t="s">
        <v>73</v>
      </c>
      <c r="B22" s="26">
        <f>0.5%*B17</f>
        <v>17.5</v>
      </c>
      <c r="C22" s="26">
        <f>0.5%*C17</f>
        <v>17.5</v>
      </c>
      <c r="D22" s="26">
        <f>0.5%*D17</f>
        <v>17.5</v>
      </c>
      <c r="E22" s="26">
        <f>0.5%*E17</f>
        <v>17.5</v>
      </c>
      <c r="F22" s="26">
        <f>0.5%*F17</f>
        <v>17.5</v>
      </c>
      <c r="G22" s="26">
        <f>0.5%*G17</f>
        <v>17.5</v>
      </c>
      <c r="H22" s="26">
        <f>0.5%*H17</f>
        <v>17.5</v>
      </c>
      <c r="I22" s="26">
        <f>0.5%*I17</f>
        <v>17.5</v>
      </c>
      <c r="J22" s="26">
        <f>0.5%*J17</f>
        <v>17.5</v>
      </c>
      <c r="K22" s="26">
        <f>0.5%*K17</f>
        <v>17.5</v>
      </c>
      <c r="L22" s="26">
        <f>0.5%*L17</f>
        <v>17.5</v>
      </c>
      <c r="M22" s="26">
        <f>0.5%*M17</f>
        <v>17.5</v>
      </c>
      <c r="N22" s="27">
        <f t="shared" si="4"/>
        <v>210</v>
      </c>
      <c r="O22" s="38">
        <f>N22*2</f>
        <v>420</v>
      </c>
      <c r="P22" s="39">
        <f>O22*150%</f>
        <v>630</v>
      </c>
    </row>
    <row r="23" spans="1:16" x14ac:dyDescent="0.25">
      <c r="A23" s="25" t="s">
        <v>22</v>
      </c>
      <c r="B23" s="26"/>
      <c r="C23" s="29">
        <v>1000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7">
        <f t="shared" si="4"/>
        <v>1000</v>
      </c>
      <c r="O23" s="27"/>
      <c r="P23" s="28"/>
    </row>
    <row r="24" spans="1:16" x14ac:dyDescent="0.25">
      <c r="A24" s="33" t="s">
        <v>23</v>
      </c>
      <c r="B24" s="34">
        <f>SUM(B17:B23)</f>
        <v>3907.5</v>
      </c>
      <c r="C24" s="34">
        <f>SUM(C17:C23)</f>
        <v>4907.5</v>
      </c>
      <c r="D24" s="41">
        <f>SUM(D17:D23)</f>
        <v>4857.5</v>
      </c>
      <c r="E24" s="41">
        <f>SUM(E17:E23)</f>
        <v>3907.5</v>
      </c>
      <c r="F24" s="41">
        <f>SUM(F17:F23)</f>
        <v>3907.5</v>
      </c>
      <c r="G24" s="41">
        <f>SUM(G17:G23)</f>
        <v>4107.5</v>
      </c>
      <c r="H24" s="41">
        <f>SUM(H17:H23)</f>
        <v>3907.5</v>
      </c>
      <c r="I24" s="41">
        <f>SUM(I17:I23)</f>
        <v>3907.5</v>
      </c>
      <c r="J24" s="41">
        <f>SUM(J17:J23)</f>
        <v>4107.5</v>
      </c>
      <c r="K24" s="41">
        <f>SUM(K17:K23)</f>
        <v>3907.5</v>
      </c>
      <c r="L24" s="41">
        <f>SUM(L17:L23)</f>
        <v>5157.5</v>
      </c>
      <c r="M24" s="41">
        <f>SUM(M17:M23)</f>
        <v>4167.5</v>
      </c>
      <c r="N24" s="34">
        <f>SUM(N17:N23)</f>
        <v>50750</v>
      </c>
      <c r="O24" s="34">
        <f>SUM(O17:O23)</f>
        <v>98360</v>
      </c>
      <c r="P24" s="35">
        <f>SUM(P17:P23)</f>
        <v>147414</v>
      </c>
    </row>
    <row r="25" spans="1:16" ht="15.75" thickBot="1" x14ac:dyDescent="0.3">
      <c r="A25" s="42" t="s">
        <v>24</v>
      </c>
      <c r="B25" s="43">
        <f>B12+B16-B24</f>
        <v>4592.5</v>
      </c>
      <c r="C25" s="43">
        <f>C12+C16-C24</f>
        <v>4685</v>
      </c>
      <c r="D25" s="43">
        <f>D12+D16-D24</f>
        <v>4827.5</v>
      </c>
      <c r="E25" s="43">
        <f>E12+E16-E24</f>
        <v>5920</v>
      </c>
      <c r="F25" s="43">
        <f>F12+F16-F24</f>
        <v>7012.5</v>
      </c>
      <c r="G25" s="43">
        <f>G12+G16-G24</f>
        <v>7905</v>
      </c>
      <c r="H25" s="43">
        <f>H12+H16-H24</f>
        <v>8997.5</v>
      </c>
      <c r="I25" s="43">
        <f>I12+I16-I24</f>
        <v>10090</v>
      </c>
      <c r="J25" s="43">
        <f>J12+J16-J24</f>
        <v>10982.5</v>
      </c>
      <c r="K25" s="43">
        <f>K12+K16-K24</f>
        <v>12075</v>
      </c>
      <c r="L25" s="43">
        <f>L12+L16-L24</f>
        <v>11917.5</v>
      </c>
      <c r="M25" s="43">
        <f>M12+M16-M24</f>
        <v>12750</v>
      </c>
      <c r="N25" s="43">
        <f>N12+N16-N24</f>
        <v>12750</v>
      </c>
      <c r="O25" s="43">
        <f>O12+O16-O24</f>
        <v>34390</v>
      </c>
      <c r="P25" s="44">
        <f>P12+P16-P24</f>
        <v>66976</v>
      </c>
    </row>
    <row r="27" spans="1:16" x14ac:dyDescent="0.25">
      <c r="A27" s="41" t="s">
        <v>28</v>
      </c>
      <c r="B27" s="41" t="s">
        <v>29</v>
      </c>
      <c r="C27" s="41" t="s">
        <v>30</v>
      </c>
      <c r="D27" s="41" t="s">
        <v>31</v>
      </c>
    </row>
    <row r="28" spans="1:16" x14ac:dyDescent="0.25">
      <c r="A28" s="41" t="s">
        <v>32</v>
      </c>
      <c r="B28" s="41"/>
      <c r="C28" s="41"/>
      <c r="D28" s="41"/>
    </row>
    <row r="29" spans="1:16" x14ac:dyDescent="0.25">
      <c r="A29" s="29" t="s">
        <v>33</v>
      </c>
      <c r="B29" s="27">
        <f>N13</f>
        <v>60000</v>
      </c>
      <c r="C29" s="27">
        <f t="shared" ref="C29:D29" si="7">O13</f>
        <v>120000</v>
      </c>
      <c r="D29" s="27">
        <f t="shared" si="7"/>
        <v>180000</v>
      </c>
    </row>
    <row r="30" spans="1:16" x14ac:dyDescent="0.25">
      <c r="A30" s="41" t="s">
        <v>34</v>
      </c>
      <c r="B30" s="34">
        <f>SUM(B29)</f>
        <v>60000</v>
      </c>
      <c r="C30" s="34">
        <f>SUM(C29)</f>
        <v>120000</v>
      </c>
      <c r="D30" s="34">
        <f>SUM(D29)</f>
        <v>180000</v>
      </c>
    </row>
    <row r="31" spans="1:16" x14ac:dyDescent="0.25">
      <c r="A31" s="41" t="s">
        <v>35</v>
      </c>
      <c r="B31" s="41"/>
      <c r="C31" s="41"/>
      <c r="D31" s="41"/>
    </row>
    <row r="32" spans="1:16" x14ac:dyDescent="0.25">
      <c r="A32" s="36" t="s">
        <v>68</v>
      </c>
      <c r="B32" s="27">
        <f>N17</f>
        <v>42000</v>
      </c>
      <c r="C32" s="27">
        <f t="shared" ref="C32:D37" si="8">O17</f>
        <v>84000</v>
      </c>
      <c r="D32" s="27">
        <f t="shared" si="8"/>
        <v>126000</v>
      </c>
    </row>
    <row r="33" spans="1:5" x14ac:dyDescent="0.25">
      <c r="A33" s="36" t="s">
        <v>69</v>
      </c>
      <c r="B33" s="27">
        <f t="shared" ref="B33:B37" si="9">N18</f>
        <v>4200.0000000000009</v>
      </c>
      <c r="C33" s="27">
        <f t="shared" si="8"/>
        <v>9240.0000000000036</v>
      </c>
      <c r="D33" s="27">
        <f t="shared" si="8"/>
        <v>14784.000000000007</v>
      </c>
    </row>
    <row r="34" spans="1:5" x14ac:dyDescent="0.25">
      <c r="A34" s="25" t="s">
        <v>72</v>
      </c>
      <c r="B34" s="27">
        <f t="shared" si="9"/>
        <v>800</v>
      </c>
      <c r="C34" s="27">
        <f t="shared" si="8"/>
        <v>1500</v>
      </c>
      <c r="D34" s="27">
        <f t="shared" si="8"/>
        <v>2000</v>
      </c>
    </row>
    <row r="35" spans="1:5" x14ac:dyDescent="0.25">
      <c r="A35" s="25" t="s">
        <v>71</v>
      </c>
      <c r="B35" s="27">
        <f t="shared" si="9"/>
        <v>540</v>
      </c>
      <c r="C35" s="27">
        <f t="shared" si="8"/>
        <v>700</v>
      </c>
      <c r="D35" s="27">
        <f t="shared" si="8"/>
        <v>1000</v>
      </c>
    </row>
    <row r="36" spans="1:5" x14ac:dyDescent="0.25">
      <c r="A36" s="25" t="s">
        <v>70</v>
      </c>
      <c r="B36" s="27">
        <f t="shared" si="9"/>
        <v>2000</v>
      </c>
      <c r="C36" s="27">
        <f t="shared" si="8"/>
        <v>2500</v>
      </c>
      <c r="D36" s="27">
        <f t="shared" si="8"/>
        <v>3000</v>
      </c>
    </row>
    <row r="37" spans="1:5" x14ac:dyDescent="0.25">
      <c r="A37" s="25" t="s">
        <v>73</v>
      </c>
      <c r="B37" s="27">
        <f t="shared" si="9"/>
        <v>210</v>
      </c>
      <c r="C37" s="27">
        <f t="shared" si="8"/>
        <v>420</v>
      </c>
      <c r="D37" s="27">
        <f t="shared" si="8"/>
        <v>630</v>
      </c>
    </row>
    <row r="38" spans="1:5" x14ac:dyDescent="0.25">
      <c r="A38" s="29" t="s">
        <v>36</v>
      </c>
      <c r="B38" s="50"/>
      <c r="C38" s="50"/>
      <c r="D38" s="50"/>
    </row>
    <row r="39" spans="1:5" x14ac:dyDescent="0.25">
      <c r="A39" s="41" t="s">
        <v>37</v>
      </c>
      <c r="B39" s="34">
        <f>SUM(B32:B38)</f>
        <v>49750</v>
      </c>
      <c r="C39" s="34">
        <f>SUM(C32:C38)</f>
        <v>98360</v>
      </c>
      <c r="D39" s="34">
        <f>SUM(D32:D38)</f>
        <v>147414</v>
      </c>
    </row>
    <row r="40" spans="1:5" x14ac:dyDescent="0.25">
      <c r="A40" s="41" t="s">
        <v>38</v>
      </c>
      <c r="B40" s="34">
        <f>B30-B39</f>
        <v>10250</v>
      </c>
      <c r="C40" s="51">
        <f>C30-C39</f>
        <v>21640</v>
      </c>
      <c r="D40" s="51">
        <f>D30-D39</f>
        <v>32586</v>
      </c>
    </row>
    <row r="42" spans="1:5" x14ac:dyDescent="0.25">
      <c r="A42" s="41" t="s">
        <v>39</v>
      </c>
      <c r="B42" s="52" t="s">
        <v>40</v>
      </c>
      <c r="C42" s="52" t="s">
        <v>41</v>
      </c>
      <c r="D42" s="52" t="s">
        <v>42</v>
      </c>
      <c r="E42" s="52" t="s">
        <v>43</v>
      </c>
    </row>
    <row r="43" spans="1:5" x14ac:dyDescent="0.25">
      <c r="A43" s="29" t="s">
        <v>44</v>
      </c>
      <c r="B43" s="27"/>
      <c r="C43" s="27">
        <f>N25</f>
        <v>12750</v>
      </c>
      <c r="D43" s="27">
        <f>O25</f>
        <v>34390</v>
      </c>
      <c r="E43" s="27">
        <f>P25</f>
        <v>66976</v>
      </c>
    </row>
    <row r="44" spans="1:5" x14ac:dyDescent="0.25">
      <c r="A44" s="29" t="s">
        <v>45</v>
      </c>
      <c r="B44" s="27"/>
      <c r="C44" s="27"/>
      <c r="D44" s="27"/>
      <c r="E44" s="27"/>
    </row>
    <row r="45" spans="1:5" x14ac:dyDescent="0.25">
      <c r="A45" s="41" t="s">
        <v>46</v>
      </c>
      <c r="B45" s="34">
        <f>SUM(B43:B44)</f>
        <v>0</v>
      </c>
      <c r="C45" s="34">
        <f>SUM(C43:C44)</f>
        <v>12750</v>
      </c>
      <c r="D45" s="34">
        <f>SUM(D43:D44)</f>
        <v>34390</v>
      </c>
      <c r="E45" s="34">
        <f>SUM(E43:E44)</f>
        <v>66976</v>
      </c>
    </row>
    <row r="46" spans="1:5" x14ac:dyDescent="0.25">
      <c r="A46" s="29" t="s">
        <v>47</v>
      </c>
      <c r="B46" s="29"/>
      <c r="C46" s="27"/>
      <c r="D46" s="27"/>
      <c r="E46" s="27"/>
    </row>
    <row r="47" spans="1:5" x14ac:dyDescent="0.25">
      <c r="A47" s="29" t="s">
        <v>48</v>
      </c>
      <c r="B47" s="32"/>
      <c r="C47" s="38"/>
      <c r="D47" s="38"/>
      <c r="E47" s="38"/>
    </row>
    <row r="48" spans="1:5" x14ac:dyDescent="0.25">
      <c r="A48" s="40" t="s">
        <v>49</v>
      </c>
      <c r="B48" s="32"/>
      <c r="C48" s="38"/>
      <c r="D48" s="38"/>
      <c r="E48" s="38"/>
    </row>
    <row r="49" spans="1:5" x14ac:dyDescent="0.25">
      <c r="A49" s="32" t="s">
        <v>50</v>
      </c>
      <c r="B49" s="32"/>
      <c r="C49" s="31"/>
      <c r="D49" s="31"/>
      <c r="E49" s="31"/>
    </row>
    <row r="50" spans="1:5" x14ac:dyDescent="0.25">
      <c r="A50" s="32" t="s">
        <v>49</v>
      </c>
      <c r="B50" s="32"/>
      <c r="C50" s="31"/>
      <c r="D50" s="31"/>
      <c r="E50" s="31"/>
    </row>
    <row r="51" spans="1:5" x14ac:dyDescent="0.25">
      <c r="A51" s="41" t="s">
        <v>51</v>
      </c>
      <c r="B51" s="41">
        <f>SUM(B46:B50)</f>
        <v>0</v>
      </c>
      <c r="C51" s="34">
        <f>SUM(C46:C50)</f>
        <v>0</v>
      </c>
      <c r="D51" s="34">
        <f>SUM(D46:D50)</f>
        <v>0</v>
      </c>
      <c r="E51" s="34">
        <f>SUM(E46:E50)</f>
        <v>0</v>
      </c>
    </row>
    <row r="52" spans="1:5" x14ac:dyDescent="0.25">
      <c r="A52" s="41" t="s">
        <v>52</v>
      </c>
      <c r="B52" s="34">
        <f>B45+B51</f>
        <v>0</v>
      </c>
      <c r="C52" s="34">
        <f>C45+C51</f>
        <v>12750</v>
      </c>
      <c r="D52" s="34">
        <f>D45+D51</f>
        <v>34390</v>
      </c>
      <c r="E52" s="34">
        <f>E45+E51</f>
        <v>66976</v>
      </c>
    </row>
    <row r="53" spans="1:5" x14ac:dyDescent="0.25">
      <c r="A53" s="29"/>
      <c r="B53" s="29"/>
      <c r="C53" s="29"/>
      <c r="D53" s="29"/>
      <c r="E53" s="29"/>
    </row>
    <row r="54" spans="1:5" x14ac:dyDescent="0.25">
      <c r="A54" s="41" t="s">
        <v>53</v>
      </c>
      <c r="B54" s="41"/>
      <c r="C54" s="41"/>
      <c r="D54" s="41"/>
      <c r="E54" s="41"/>
    </row>
    <row r="55" spans="1:5" x14ac:dyDescent="0.25">
      <c r="A55" s="29" t="s">
        <v>54</v>
      </c>
      <c r="B55" s="29"/>
      <c r="C55" s="27"/>
      <c r="D55" s="27"/>
      <c r="E55" s="27"/>
    </row>
    <row r="56" spans="1:5" x14ac:dyDescent="0.25">
      <c r="A56" s="29" t="s">
        <v>55</v>
      </c>
      <c r="B56" s="29"/>
      <c r="C56" s="27"/>
      <c r="D56" s="27"/>
      <c r="E56" s="27"/>
    </row>
    <row r="57" spans="1:5" x14ac:dyDescent="0.25">
      <c r="A57" s="41" t="s">
        <v>56</v>
      </c>
      <c r="B57" s="41">
        <f>SUM(B55:B56)</f>
        <v>0</v>
      </c>
      <c r="C57" s="41">
        <f>SUM(C55:C56)</f>
        <v>0</v>
      </c>
      <c r="D57" s="41">
        <f>SUM(D55:D56)</f>
        <v>0</v>
      </c>
      <c r="E57" s="41">
        <f>SUM(E55:E56)</f>
        <v>0</v>
      </c>
    </row>
    <row r="58" spans="1:5" ht="45" x14ac:dyDescent="0.25">
      <c r="A58" s="53" t="s">
        <v>57</v>
      </c>
      <c r="B58" s="27"/>
      <c r="C58" s="38"/>
      <c r="D58" s="38"/>
      <c r="E58" s="38"/>
    </row>
    <row r="59" spans="1:5" x14ac:dyDescent="0.25">
      <c r="A59" s="32" t="s">
        <v>58</v>
      </c>
      <c r="B59" s="31"/>
      <c r="C59" s="31"/>
      <c r="D59" s="31"/>
      <c r="E59" s="31"/>
    </row>
    <row r="60" spans="1:5" x14ac:dyDescent="0.25">
      <c r="A60" s="54" t="s">
        <v>59</v>
      </c>
      <c r="B60" s="34">
        <f>SUM(B58:B59)</f>
        <v>0</v>
      </c>
      <c r="C60" s="41">
        <f>SUM(C58:C59)</f>
        <v>0</v>
      </c>
      <c r="D60" s="41">
        <f>SUM(D58:D59)</f>
        <v>0</v>
      </c>
      <c r="E60" s="41">
        <f>SUM(E58:E59)</f>
        <v>0</v>
      </c>
    </row>
    <row r="61" spans="1:5" x14ac:dyDescent="0.25">
      <c r="A61" s="40" t="s">
        <v>60</v>
      </c>
      <c r="B61" s="38"/>
      <c r="C61" s="38">
        <f>$B$14</f>
        <v>2500</v>
      </c>
      <c r="D61" s="38">
        <f t="shared" ref="D61:E61" si="10">$B$14</f>
        <v>2500</v>
      </c>
      <c r="E61" s="38">
        <f t="shared" si="10"/>
        <v>2500</v>
      </c>
    </row>
    <row r="62" spans="1:5" x14ac:dyDescent="0.25">
      <c r="A62" s="29" t="s">
        <v>61</v>
      </c>
      <c r="B62" s="29"/>
      <c r="C62" s="29"/>
      <c r="D62" s="27">
        <f>C63</f>
        <v>10250</v>
      </c>
      <c r="E62" s="27">
        <f>D63+C63</f>
        <v>31890</v>
      </c>
    </row>
    <row r="63" spans="1:5" x14ac:dyDescent="0.25">
      <c r="A63" s="29" t="s">
        <v>62</v>
      </c>
      <c r="B63" s="29"/>
      <c r="C63" s="27">
        <f>B40</f>
        <v>10250</v>
      </c>
      <c r="D63" s="27">
        <f t="shared" ref="D63:E63" si="11">C40</f>
        <v>21640</v>
      </c>
      <c r="E63" s="27">
        <f t="shared" si="11"/>
        <v>32586</v>
      </c>
    </row>
    <row r="64" spans="1:5" x14ac:dyDescent="0.25">
      <c r="A64" s="54" t="s">
        <v>63</v>
      </c>
      <c r="B64" s="34">
        <f>SUM(B61:B63)</f>
        <v>0</v>
      </c>
      <c r="C64" s="34">
        <f>SUM(C61:C63)</f>
        <v>12750</v>
      </c>
      <c r="D64" s="34">
        <f>SUM(D61:D63)</f>
        <v>34390</v>
      </c>
      <c r="E64" s="34">
        <f>SUM(E61:E63)</f>
        <v>66976</v>
      </c>
    </row>
    <row r="65" spans="1:5" x14ac:dyDescent="0.25">
      <c r="A65" s="54" t="s">
        <v>64</v>
      </c>
      <c r="B65" s="34">
        <f>B57+B60+B64</f>
        <v>0</v>
      </c>
      <c r="C65" s="34">
        <f>C57+C60+C64</f>
        <v>12750</v>
      </c>
      <c r="D65" s="34">
        <f>D57+D60+D64</f>
        <v>34390</v>
      </c>
      <c r="E65" s="34">
        <f>E57+E60+E64</f>
        <v>66976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moroz</dc:creator>
  <cp:lastModifiedBy>moroz</cp:lastModifiedBy>
  <dcterms:created xsi:type="dcterms:W3CDTF">2014-01-24T08:19:07Z</dcterms:created>
  <dcterms:modified xsi:type="dcterms:W3CDTF">2014-01-24T09:02:25Z</dcterms:modified>
</cp:coreProperties>
</file>