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heikki_eljas\Tabelitootlus\"/>
    </mc:Choice>
  </mc:AlternateContent>
  <bookViews>
    <workbookView xWindow="0" yWindow="0" windowWidth="19200" windowHeight="7032" activeTab="1"/>
  </bookViews>
  <sheets>
    <sheet name="Sisukord" sheetId="1" r:id="rId1"/>
    <sheet name="Vanus" sheetId="2" r:id="rId2"/>
    <sheet name="IK" sheetId="3" r:id="rId3"/>
    <sheet name="Sonadega" sheetId="4" r:id="rId4"/>
    <sheet name="Mündid" sheetId="5" r:id="rId5"/>
    <sheet name="Nädal" sheetId="6" r:id="rId6"/>
    <sheet name="Ümardamine" sheetId="7" r:id="rId7"/>
    <sheet name="Topeltkirjed" sheetId="9" r:id="rId8"/>
    <sheet name="Osatekstlahtreist" sheetId="10" r:id="rId9"/>
  </sheets>
  <externalReferences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0" l="1"/>
  <c r="B27" i="10"/>
  <c r="B31" i="10"/>
  <c r="B30" i="10"/>
  <c r="B29" i="10"/>
  <c r="B28" i="10"/>
  <c r="L19" i="7" l="1"/>
  <c r="K19" i="7"/>
  <c r="J19" i="7"/>
  <c r="I19" i="7"/>
  <c r="H19" i="7"/>
  <c r="G19" i="7"/>
  <c r="F19" i="7"/>
  <c r="E19" i="7"/>
  <c r="D19" i="7"/>
  <c r="C19" i="7"/>
  <c r="B19" i="7"/>
  <c r="L18" i="7"/>
  <c r="K18" i="7"/>
  <c r="J18" i="7"/>
  <c r="I18" i="7"/>
  <c r="H18" i="7"/>
  <c r="G18" i="7"/>
  <c r="F18" i="7"/>
  <c r="E18" i="7"/>
  <c r="D18" i="7"/>
  <c r="C18" i="7"/>
  <c r="B18" i="7"/>
  <c r="L17" i="7"/>
  <c r="K17" i="7"/>
  <c r="J17" i="7"/>
  <c r="I17" i="7"/>
  <c r="H17" i="7"/>
  <c r="G17" i="7"/>
  <c r="F17" i="7"/>
  <c r="E17" i="7"/>
  <c r="D17" i="7"/>
  <c r="C17" i="7"/>
  <c r="B17" i="7"/>
  <c r="L16" i="7"/>
  <c r="K16" i="7"/>
  <c r="J16" i="7"/>
  <c r="I16" i="7"/>
  <c r="H16" i="7"/>
  <c r="G16" i="7"/>
  <c r="F16" i="7"/>
  <c r="E16" i="7"/>
  <c r="D16" i="7"/>
  <c r="C16" i="7"/>
  <c r="B16" i="7"/>
  <c r="L15" i="7"/>
  <c r="K15" i="7"/>
  <c r="J15" i="7"/>
  <c r="I15" i="7"/>
  <c r="H15" i="7"/>
  <c r="G15" i="7"/>
  <c r="F15" i="7"/>
  <c r="E15" i="7"/>
  <c r="D15" i="7"/>
  <c r="C15" i="7"/>
  <c r="B15" i="7"/>
  <c r="L13" i="7"/>
  <c r="K13" i="7"/>
  <c r="J13" i="7"/>
  <c r="I13" i="7"/>
  <c r="H13" i="7"/>
  <c r="G13" i="7"/>
  <c r="F13" i="7"/>
  <c r="E13" i="7"/>
  <c r="D13" i="7"/>
  <c r="C13" i="7"/>
  <c r="B13" i="7"/>
  <c r="L11" i="7"/>
  <c r="K11" i="7"/>
  <c r="J11" i="7"/>
  <c r="I11" i="7"/>
  <c r="H11" i="7"/>
  <c r="G11" i="7"/>
  <c r="F11" i="7"/>
  <c r="E11" i="7"/>
  <c r="D11" i="7"/>
  <c r="C11" i="7"/>
  <c r="B11" i="7"/>
  <c r="L10" i="7"/>
  <c r="K10" i="7"/>
  <c r="J10" i="7"/>
  <c r="I10" i="7"/>
  <c r="H10" i="7"/>
  <c r="G10" i="7"/>
  <c r="F10" i="7"/>
  <c r="E10" i="7"/>
  <c r="D10" i="7"/>
  <c r="C10" i="7"/>
  <c r="B10" i="7"/>
  <c r="L8" i="7"/>
  <c r="K8" i="7"/>
  <c r="J8" i="7"/>
  <c r="I8" i="7"/>
  <c r="H8" i="7"/>
  <c r="G8" i="7"/>
  <c r="F8" i="7"/>
  <c r="E8" i="7"/>
  <c r="D8" i="7"/>
  <c r="C8" i="7"/>
  <c r="B8" i="7"/>
  <c r="L6" i="7"/>
  <c r="K6" i="7"/>
  <c r="J6" i="7"/>
  <c r="I6" i="7"/>
  <c r="H6" i="7"/>
  <c r="G6" i="7"/>
  <c r="F6" i="7"/>
  <c r="E6" i="7"/>
  <c r="D6" i="7"/>
  <c r="C6" i="7"/>
  <c r="B6" i="7"/>
  <c r="L4" i="7"/>
  <c r="K4" i="7"/>
  <c r="J4" i="7"/>
  <c r="I4" i="7"/>
  <c r="H4" i="7"/>
  <c r="G4" i="7"/>
  <c r="F4" i="7"/>
  <c r="E4" i="7"/>
  <c r="D4" i="7"/>
  <c r="C4" i="7"/>
  <c r="B4" i="7"/>
  <c r="L3" i="7"/>
  <c r="K3" i="7"/>
  <c r="J3" i="7"/>
  <c r="I3" i="7"/>
  <c r="H3" i="7"/>
  <c r="G3" i="7"/>
  <c r="F3" i="7"/>
  <c r="E3" i="7"/>
  <c r="D3" i="7"/>
  <c r="C3" i="7"/>
  <c r="B3" i="7"/>
  <c r="L2" i="7"/>
  <c r="K2" i="7"/>
  <c r="J2" i="7"/>
  <c r="I2" i="7"/>
  <c r="H2" i="7"/>
  <c r="G2" i="7"/>
  <c r="F2" i="7"/>
  <c r="E2" i="7"/>
  <c r="D2" i="7"/>
  <c r="C2" i="7"/>
  <c r="B2" i="7"/>
  <c r="B2" i="6" l="1"/>
  <c r="B10" i="5" l="1"/>
  <c r="B2" i="3" l="1"/>
  <c r="E2" i="2"/>
  <c r="I2" i="2" s="1"/>
  <c r="B2" i="2"/>
  <c r="B2" i="4"/>
  <c r="E2" i="3"/>
</calcChain>
</file>

<file path=xl/sharedStrings.xml><?xml version="1.0" encoding="utf-8"?>
<sst xmlns="http://schemas.openxmlformats.org/spreadsheetml/2006/main" count="122" uniqueCount="106">
  <si>
    <t>Näited</t>
  </si>
  <si>
    <t>Vanuse arvutamine sünnikuupäeva järgi</t>
  </si>
  <si>
    <t>Sünnikuupäev</t>
  </si>
  <si>
    <t>Vanus</t>
  </si>
  <si>
    <t>Kui vanaks saab</t>
  </si>
  <si>
    <t>Sünniaasta</t>
  </si>
  <si>
    <t>Isikukoodist sünnikuupäeva arvutamine jm</t>
  </si>
  <si>
    <t>Isikukood</t>
  </si>
  <si>
    <t xml:space="preserve">Vajalik lisandmooduli isikukood.xla lisamine arvutisse ja selle lubamine </t>
  </si>
  <si>
    <t>Koodi õigsuse kontroll</t>
  </si>
  <si>
    <t>NB!</t>
  </si>
  <si>
    <t>Valemid vastavalt Eesti sätetele</t>
  </si>
  <si>
    <t>Isikukoodi strutuurist lähemalt</t>
  </si>
  <si>
    <t>Summa sõnadega</t>
  </si>
  <si>
    <t xml:space="preserve">Vajalik lisandmooduli sonadega_3.xla lisamine arvutisse ja selle lubamine </t>
  </si>
  <si>
    <t>Summa</t>
  </si>
  <si>
    <t>Sõnadega</t>
  </si>
  <si>
    <t>Väärtus</t>
  </si>
  <si>
    <t>Kogus</t>
  </si>
  <si>
    <t>SUMPRODUCT(A2:A3;B2:B3)+0,01*SUMPRODUCT(A4:A9;B4:B9)</t>
  </si>
  <si>
    <t>Müntide kogu summa</t>
  </si>
  <si>
    <t>Kuupäev</t>
  </si>
  <si>
    <t>Vastav kalendrinädal</t>
  </si>
  <si>
    <t>Veel valemeid</t>
  </si>
  <si>
    <t>http://excel-formulas.blogspot.com/</t>
  </si>
  <si>
    <t>Kalendrinädal kuupäevast</t>
  </si>
  <si>
    <t>=ROUND(¤1;2)</t>
  </si>
  <si>
    <t>ümardab</t>
  </si>
  <si>
    <t>=ROUNDUP(¤1;2)</t>
  </si>
  <si>
    <t>ümardab üles</t>
  </si>
  <si>
    <t>=ROUNDDOWN(¤1;2)</t>
  </si>
  <si>
    <t>ümardab alla</t>
  </si>
  <si>
    <t>=TRUNC(¤1;2)</t>
  </si>
  <si>
    <t>kärbib ümardamiseta</t>
  </si>
  <si>
    <t>=MROUND(¤1;0,25)</t>
  </si>
  <si>
    <t>=FLOOR(¤1;0,5)</t>
  </si>
  <si>
    <t>=FLOOR(¤1;0,1)</t>
  </si>
  <si>
    <t>=INT(¤1)</t>
  </si>
  <si>
    <t>kärbib täisarvuni</t>
  </si>
  <si>
    <t>=CEILING(¤1;1)</t>
  </si>
  <si>
    <t>=CEILING(¤1;0,5)</t>
  </si>
  <si>
    <t>=CEILING(¤1;10)</t>
  </si>
  <si>
    <t>=CEILING(¤1;0,1)</t>
  </si>
  <si>
    <t>=CEILING(¤1;0,25)</t>
  </si>
  <si>
    <t xml:space="preserve">vt ka </t>
  </si>
  <si>
    <t xml:space="preserve">https://exceljet.net/formula/round-a-number-up-to-nearest-multiple </t>
  </si>
  <si>
    <t>Ümardamine</t>
  </si>
  <si>
    <t>Valem</t>
  </si>
  <si>
    <t xml:space="preserve">test </t>
  </si>
  <si>
    <t>a</t>
  </si>
  <si>
    <t>c</t>
  </si>
  <si>
    <t>b</t>
  </si>
  <si>
    <t>e</t>
  </si>
  <si>
    <t>d</t>
  </si>
  <si>
    <t>f</t>
  </si>
  <si>
    <t>h</t>
  </si>
  <si>
    <t>i</t>
  </si>
  <si>
    <t>g</t>
  </si>
  <si>
    <t>k</t>
  </si>
  <si>
    <t>l</t>
  </si>
  <si>
    <t>m</t>
  </si>
  <si>
    <t>n</t>
  </si>
  <si>
    <t>onu</t>
  </si>
  <si>
    <t>uno</t>
  </si>
  <si>
    <t>uuno</t>
  </si>
  <si>
    <t>veel</t>
  </si>
  <si>
    <t>test</t>
  </si>
  <si>
    <t>tühik lõpus!</t>
  </si>
  <si>
    <t>Tingimusvorming lahtrisse A2</t>
  </si>
  <si>
    <t>Seejärel kopeerida vorming kogu veerule</t>
  </si>
  <si>
    <t>Topeltkirjete eristamine tingimusvorminguga (Conditional formatting)</t>
  </si>
  <si>
    <t>originaalfail voirlesdoublons.xls</t>
  </si>
  <si>
    <t xml:space="preserve"> m</t>
  </si>
  <si>
    <t>tühik alguses</t>
  </si>
  <si>
    <t>2. Olen kasutanud järgnevaid tekstitöötlusprogramme:</t>
  </si>
  <si>
    <t>OpenOffice.org Writer, LibreOffice  Writer, MS Word 2003, MS Word 2010/2013/2016, Word Office365</t>
  </si>
  <si>
    <t>MS Word 2010/2013/2016, MS Word 2019</t>
  </si>
  <si>
    <t>MS Word 2010/2013/2016, Word Office365</t>
  </si>
  <si>
    <t>Word Office365</t>
  </si>
  <si>
    <t>MS Word 2003, MS Word 2010/2013/2016, Word Office365</t>
  </si>
  <si>
    <t>OpenOffice.org Writer, MS Word 2003, MS Word 2010/2013/2016</t>
  </si>
  <si>
    <t>LibreOffice  Writer, Pages</t>
  </si>
  <si>
    <t>LibreOffice  Writer, MS Word 2003</t>
  </si>
  <si>
    <t>MS Word 2010/2013/2016</t>
  </si>
  <si>
    <t>MS Word 2003, Pages</t>
  </si>
  <si>
    <t>MS Word 2003, MS Word 2010/2013/2016</t>
  </si>
  <si>
    <t>Ei kasuta antud programme igapäeaselt,pädevus puudub.</t>
  </si>
  <si>
    <t>OpenOffice.org Writer, LibreOffice  Writer, MS Word 2003</t>
  </si>
  <si>
    <t>OpenOffice.org Writer, LibreOffice  Writer, MS Word 2010/2013/2016, Word Office365</t>
  </si>
  <si>
    <t>MS Word 2010/2013/2016, Word Office365, MS Word 2019</t>
  </si>
  <si>
    <t>MS Word 2003, MS Word 2010/2013/2016, MS Word 2019</t>
  </si>
  <si>
    <t>MS Word 2003, MS Word 2010/2013/2016, Word Office365, MS Word 2019</t>
  </si>
  <si>
    <t>Open</t>
  </si>
  <si>
    <t>Libre</t>
  </si>
  <si>
    <t>Loendamine tekstist osaliselt</t>
  </si>
  <si>
    <t>=DATE(1700+(100*CEILING(MID(A2;1;1)/2;1))+MID(A2;2;2);MID(A2;4;2);MID(A2;6;2))</t>
  </si>
  <si>
    <t>=ISIKUKOOD(A2)</t>
  </si>
  <si>
    <t>=YEAR(A2)</t>
  </si>
  <si>
    <t>=YEAR(NOW())-E2</t>
  </si>
  <si>
    <t>=SONADEGA(A2)</t>
  </si>
  <si>
    <t>=TEXT(1+INT((C2 - DATE(YEAR(C2 + 4 - WEEKDAY(C2 + 6)); 1;5) + WEEKDAY(DATE(YEAR(C2 + 4 - WEEKDAY(C2 + 6));1; 3)))/7);"00")</t>
  </si>
  <si>
    <t>=COUNTIF($B$2:$B$25;"*"&amp;A27&amp;"*")</t>
  </si>
  <si>
    <t>* - suvaline arv märke</t>
  </si>
  <si>
    <t>? - üks märk</t>
  </si>
  <si>
    <t>ibre</t>
  </si>
  <si>
    <t>=VALUE(INT(((TODAY()-A7)/365,25)))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</si>
</sst>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\ &quot;€&quot;"/>
    <numFmt numFmtId="166" formatCode="0\ \c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7" fillId="0" borderId="0"/>
  </cellStyleXfs>
  <cellXfs count="29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quotePrefix="1" applyAlignment="1">
      <alignment horizontal="right"/>
    </xf>
    <xf numFmtId="1" fontId="0" fillId="0" borderId="0" xfId="0" applyNumberFormat="1"/>
    <xf numFmtId="0" fontId="0" fillId="0" borderId="0" xfId="0" applyAlignment="1">
      <alignment horizontal="center"/>
    </xf>
    <xf numFmtId="0" fontId="2" fillId="0" borderId="0" xfId="1"/>
    <xf numFmtId="0" fontId="1" fillId="0" borderId="0" xfId="0" applyFont="1"/>
    <xf numFmtId="164" fontId="0" fillId="0" borderId="0" xfId="0" applyNumberForma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5" fontId="4" fillId="0" borderId="3" xfId="0" applyNumberFormat="1" applyFont="1" applyBorder="1"/>
    <xf numFmtId="0" fontId="4" fillId="0" borderId="4" xfId="0" applyFont="1" applyBorder="1" applyAlignment="1">
      <alignment horizontal="center"/>
    </xf>
    <xf numFmtId="166" fontId="4" fillId="0" borderId="3" xfId="0" applyNumberFormat="1" applyFont="1" applyBorder="1"/>
    <xf numFmtId="166" fontId="4" fillId="0" borderId="5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1" fillId="0" borderId="0" xfId="0" quotePrefix="1" applyFont="1"/>
    <xf numFmtId="0" fontId="6" fillId="0" borderId="0" xfId="2"/>
    <xf numFmtId="0" fontId="6" fillId="0" borderId="0" xfId="2" applyFont="1"/>
    <xf numFmtId="0" fontId="7" fillId="0" borderId="0" xfId="3" applyFont="1" applyAlignment="1"/>
    <xf numFmtId="0" fontId="8" fillId="0" borderId="0" xfId="3" applyFont="1" applyAlignment="1"/>
    <xf numFmtId="0" fontId="7" fillId="0" borderId="0" xfId="3" applyFont="1" applyAlignment="1">
      <alignment horizontal="right"/>
    </xf>
    <xf numFmtId="0" fontId="7" fillId="0" borderId="0" xfId="3" applyFont="1" applyAlignment="1">
      <alignment horizontal="left" indent="2"/>
    </xf>
    <xf numFmtId="0" fontId="9" fillId="0" borderId="0" xfId="3" applyFont="1" applyAlignment="1">
      <alignment wrapText="1"/>
    </xf>
    <xf numFmtId="0" fontId="10" fillId="0" borderId="0" xfId="3" applyFont="1" applyAlignment="1"/>
    <xf numFmtId="0" fontId="7" fillId="0" borderId="0" xfId="3" quotePrefix="1" applyFont="1" applyAlignment="1"/>
  </cellXfs>
  <cellStyles count="4">
    <cellStyle name="Hüperlink" xfId="1" builtinId="8"/>
    <cellStyle name="Normaallaad" xfId="0" builtinId="0"/>
    <cellStyle name="Normaallaad 2" xfId="2"/>
    <cellStyle name="Normaallaad 3" xfId="3"/>
  </cellStyles>
  <dxfs count="2"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0</xdr:rowOff>
    </xdr:from>
    <xdr:to>
      <xdr:col>5</xdr:col>
      <xdr:colOff>290013</xdr:colOff>
      <xdr:row>21</xdr:row>
      <xdr:rowOff>144780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9721" y="167640"/>
          <a:ext cx="3566612" cy="3497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ikki\AppData\Roaming\Microsoft\AddIns\isikukood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ikki\AppData\Roaming\Microsoft\AddIns\Sonadega_3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isikukood"/>
    </defined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sonadeg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-formulas.blogspot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materjalid.tmk.edu.ee/heikki_eljas/Tabelitootlus/T06/isikukood.ppt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xceljet.net/formula/round-a-number-up-to-nearest-multipl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"/>
    </sheetView>
  </sheetViews>
  <sheetFormatPr defaultRowHeight="14.4" x14ac:dyDescent="0.3"/>
  <cols>
    <col min="1" max="1" width="58.33203125" bestFit="1" customWidth="1"/>
  </cols>
  <sheetData>
    <row r="1" spans="1:7" x14ac:dyDescent="0.3">
      <c r="A1" s="7" t="s">
        <v>0</v>
      </c>
      <c r="B1" t="s">
        <v>10</v>
      </c>
      <c r="C1" t="s">
        <v>11</v>
      </c>
      <c r="G1" t="s">
        <v>23</v>
      </c>
    </row>
    <row r="2" spans="1:7" x14ac:dyDescent="0.3">
      <c r="A2" s="6" t="s">
        <v>1</v>
      </c>
      <c r="G2" s="6" t="s">
        <v>24</v>
      </c>
    </row>
    <row r="3" spans="1:7" x14ac:dyDescent="0.3">
      <c r="A3" s="6" t="s">
        <v>6</v>
      </c>
    </row>
    <row r="4" spans="1:7" x14ac:dyDescent="0.3">
      <c r="A4" s="6" t="s">
        <v>13</v>
      </c>
    </row>
    <row r="5" spans="1:7" x14ac:dyDescent="0.3">
      <c r="A5" s="6" t="s">
        <v>20</v>
      </c>
    </row>
    <row r="6" spans="1:7" x14ac:dyDescent="0.3">
      <c r="A6" s="6" t="s">
        <v>25</v>
      </c>
    </row>
    <row r="7" spans="1:7" x14ac:dyDescent="0.3">
      <c r="A7" s="6" t="s">
        <v>46</v>
      </c>
    </row>
    <row r="8" spans="1:7" x14ac:dyDescent="0.3">
      <c r="A8" s="6" t="s">
        <v>70</v>
      </c>
    </row>
    <row r="9" spans="1:7" x14ac:dyDescent="0.3">
      <c r="A9" s="6" t="s">
        <v>94</v>
      </c>
    </row>
  </sheetData>
  <hyperlinks>
    <hyperlink ref="A2" location="Vanus!A1" display="Vanuse arvutamine sünnikuupäeva järgi"/>
    <hyperlink ref="A3" location="IK!A1" display="Isikukoodist sünnikuupäeva arvutamine jm"/>
    <hyperlink ref="A4" location="Sonadega!A1" display="Summa sõnadega"/>
    <hyperlink ref="A5" location="Mündid!A1" display="Müntide kogu summa"/>
    <hyperlink ref="G2" r:id="rId1"/>
    <hyperlink ref="A6" location="Nädal!A1" display="Kalendrinädal kuupäevast"/>
    <hyperlink ref="A7" location="Ümardamine!A1" display="Ümardamine"/>
    <hyperlink ref="A8" location="Topeltkirjed!A1" display="Topeltkirjete eristamine tingimusvorminguga (Conditional formatting)"/>
    <hyperlink ref="A9" location="Osatekstlahtreist!A1" display="Loendamine tekstist osaliselt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activeCell="C3" sqref="C3"/>
    </sheetView>
  </sheetViews>
  <sheetFormatPr defaultRowHeight="14.4" x14ac:dyDescent="0.3"/>
  <cols>
    <col min="1" max="1" width="12.109375" bestFit="1" customWidth="1"/>
    <col min="2" max="2" width="10.33203125" customWidth="1"/>
    <col min="3" max="3" width="33.21875" customWidth="1"/>
    <col min="4" max="4" width="1.6640625" customWidth="1"/>
    <col min="5" max="5" width="10.77734375" customWidth="1"/>
    <col min="9" max="9" width="13.77734375" bestFit="1" customWidth="1"/>
    <col min="10" max="10" width="17.77734375" customWidth="1"/>
  </cols>
  <sheetData>
    <row r="1" spans="1:10" s="5" customFormat="1" x14ac:dyDescent="0.3">
      <c r="A1" s="5" t="s">
        <v>2</v>
      </c>
      <c r="B1" s="5" t="s">
        <v>3</v>
      </c>
      <c r="E1" s="5" t="s">
        <v>5</v>
      </c>
      <c r="I1" s="5" t="s">
        <v>4</v>
      </c>
    </row>
    <row r="2" spans="1:10" x14ac:dyDescent="0.3">
      <c r="A2" s="1">
        <v>24900</v>
      </c>
      <c r="B2">
        <f ca="1">VALUE(INT(((TODAY()-A2)/365.25)))</f>
        <v>54</v>
      </c>
      <c r="C2" s="3" t="s">
        <v>105</v>
      </c>
      <c r="E2">
        <f>YEAR(A2)</f>
        <v>1968</v>
      </c>
      <c r="F2" s="3" t="s">
        <v>97</v>
      </c>
      <c r="I2" s="4">
        <f ca="1">YEAR(NOW())-E2</f>
        <v>54</v>
      </c>
      <c r="J2" s="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G5" sqref="G5"/>
    </sheetView>
  </sheetViews>
  <sheetFormatPr defaultRowHeight="14.4" x14ac:dyDescent="0.3"/>
  <cols>
    <col min="1" max="1" width="12" bestFit="1" customWidth="1"/>
    <col min="2" max="2" width="12.109375" bestFit="1" customWidth="1"/>
    <col min="3" max="3" width="70.44140625" bestFit="1" customWidth="1"/>
    <col min="4" max="4" width="3.77734375" customWidth="1"/>
    <col min="5" max="5" width="19.109375" bestFit="1" customWidth="1"/>
    <col min="6" max="6" width="14.5546875" bestFit="1" customWidth="1"/>
  </cols>
  <sheetData>
    <row r="1" spans="1:6" x14ac:dyDescent="0.3">
      <c r="A1" t="s">
        <v>7</v>
      </c>
      <c r="B1" t="s">
        <v>2</v>
      </c>
      <c r="C1" s="6" t="s">
        <v>12</v>
      </c>
      <c r="E1" t="s">
        <v>9</v>
      </c>
      <c r="F1" t="s">
        <v>8</v>
      </c>
    </row>
    <row r="2" spans="1:6" x14ac:dyDescent="0.3">
      <c r="A2">
        <v>46710050315</v>
      </c>
      <c r="B2" s="1">
        <f>DATE(1700+(100*CEILING(MID(A2,1,1)/2,1))+MID(A2,2,2),MID(A2,4,2),MID(A2,6,2))</f>
        <v>24750</v>
      </c>
      <c r="C2" s="3" t="s">
        <v>95</v>
      </c>
      <c r="E2" t="str">
        <f>[1]!isikukood(A2)</f>
        <v>OK</v>
      </c>
      <c r="F2" s="2" t="s">
        <v>96</v>
      </c>
    </row>
  </sheetData>
  <hyperlinks>
    <hyperlink ref="C1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D16" sqref="D16"/>
    </sheetView>
  </sheetViews>
  <sheetFormatPr defaultRowHeight="14.4" x14ac:dyDescent="0.3"/>
  <cols>
    <col min="2" max="2" width="37.77734375" bestFit="1" customWidth="1"/>
    <col min="3" max="3" width="17.33203125" customWidth="1"/>
  </cols>
  <sheetData>
    <row r="1" spans="1:3" x14ac:dyDescent="0.3">
      <c r="A1" t="s">
        <v>15</v>
      </c>
      <c r="B1" t="s">
        <v>16</v>
      </c>
      <c r="C1" t="s">
        <v>14</v>
      </c>
    </row>
    <row r="2" spans="1:3" x14ac:dyDescent="0.3">
      <c r="A2" s="8">
        <v>425.51</v>
      </c>
      <c r="B2" t="str">
        <f>[2]!sonadega(A2)</f>
        <v>Nelisada kakskümmend viis eurot  ja 51 senti</v>
      </c>
      <c r="C2" s="3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5" sqref="C15"/>
    </sheetView>
  </sheetViews>
  <sheetFormatPr defaultRowHeight="14.4" x14ac:dyDescent="0.3"/>
  <cols>
    <col min="2" max="2" width="10.6640625" customWidth="1"/>
    <col min="3" max="3" width="62" customWidth="1"/>
  </cols>
  <sheetData>
    <row r="1" spans="1:3" ht="18" x14ac:dyDescent="0.35">
      <c r="A1" s="9" t="s">
        <v>17</v>
      </c>
      <c r="B1" s="10" t="s">
        <v>18</v>
      </c>
    </row>
    <row r="2" spans="1:3" ht="18" x14ac:dyDescent="0.35">
      <c r="A2" s="11">
        <v>2</v>
      </c>
      <c r="B2" s="12">
        <v>4</v>
      </c>
    </row>
    <row r="3" spans="1:3" ht="18" x14ac:dyDescent="0.35">
      <c r="A3" s="11">
        <v>1</v>
      </c>
      <c r="B3" s="12">
        <v>2</v>
      </c>
    </row>
    <row r="4" spans="1:3" ht="18" x14ac:dyDescent="0.35">
      <c r="A4" s="13">
        <v>50</v>
      </c>
      <c r="B4" s="12">
        <v>6</v>
      </c>
    </row>
    <row r="5" spans="1:3" ht="18" x14ac:dyDescent="0.35">
      <c r="A5" s="13">
        <v>20</v>
      </c>
      <c r="B5" s="12">
        <v>12</v>
      </c>
    </row>
    <row r="6" spans="1:3" ht="18" x14ac:dyDescent="0.35">
      <c r="A6" s="13">
        <v>10</v>
      </c>
      <c r="B6" s="12">
        <v>6</v>
      </c>
    </row>
    <row r="7" spans="1:3" ht="18" x14ac:dyDescent="0.35">
      <c r="A7" s="13">
        <v>5</v>
      </c>
      <c r="B7" s="12">
        <v>26</v>
      </c>
    </row>
    <row r="8" spans="1:3" ht="18" x14ac:dyDescent="0.35">
      <c r="A8" s="13">
        <v>2</v>
      </c>
      <c r="B8" s="12">
        <v>51</v>
      </c>
    </row>
    <row r="9" spans="1:3" ht="18.600000000000001" thickBot="1" x14ac:dyDescent="0.4">
      <c r="A9" s="14">
        <v>1</v>
      </c>
      <c r="B9" s="15">
        <v>23</v>
      </c>
    </row>
    <row r="10" spans="1:3" ht="18" x14ac:dyDescent="0.35">
      <c r="A10" s="16"/>
      <c r="B10" s="17">
        <f>SUMPRODUCT(A2:A3,B2:B3)+0.01*SUMPRODUCT(A4:A9,B4:B9)</f>
        <v>18.55</v>
      </c>
      <c r="C10" s="3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2" sqref="B2"/>
    </sheetView>
  </sheetViews>
  <sheetFormatPr defaultRowHeight="14.4" x14ac:dyDescent="0.3"/>
  <cols>
    <col min="1" max="1" width="10.109375" bestFit="1" customWidth="1"/>
    <col min="2" max="2" width="18.44140625" customWidth="1"/>
    <col min="3" max="3" width="109.44140625" customWidth="1"/>
  </cols>
  <sheetData>
    <row r="1" spans="1:3" x14ac:dyDescent="0.3">
      <c r="A1" t="s">
        <v>21</v>
      </c>
      <c r="B1" t="s">
        <v>22</v>
      </c>
    </row>
    <row r="2" spans="1:3" x14ac:dyDescent="0.3">
      <c r="A2" s="1">
        <v>44673</v>
      </c>
      <c r="B2" t="str">
        <f>TEXT(1+INT((A2 - DATE(YEAR(A2 + 4 - WEEKDAY(A2 + 6)), 1,5) + WEEKDAY(DATE(YEAR(A2 + 4 - WEEKDAY(A2 + 6)),1, 3)))/7),"00")</f>
        <v>16</v>
      </c>
      <c r="C2" s="3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30" sqref="A30"/>
    </sheetView>
  </sheetViews>
  <sheetFormatPr defaultRowHeight="14.4" x14ac:dyDescent="0.3"/>
  <cols>
    <col min="1" max="1" width="23.6640625" style="7" customWidth="1"/>
    <col min="2" max="13" width="6.109375" customWidth="1"/>
    <col min="14" max="14" width="18.33203125" bestFit="1" customWidth="1"/>
  </cols>
  <sheetData>
    <row r="1" spans="1:14" x14ac:dyDescent="0.3">
      <c r="A1" s="7" t="s">
        <v>47</v>
      </c>
      <c r="B1" s="18">
        <v>2</v>
      </c>
      <c r="C1" s="18">
        <v>2.1110000000000002</v>
      </c>
      <c r="D1" s="18">
        <v>2.222</v>
      </c>
      <c r="E1" s="18">
        <v>2.3330000000000002</v>
      </c>
      <c r="F1" s="18">
        <v>2.444</v>
      </c>
      <c r="G1" s="18">
        <v>2.5550000000000002</v>
      </c>
      <c r="H1" s="18">
        <v>2.6659999999999999</v>
      </c>
      <c r="I1" s="18">
        <v>2.7770000000000001</v>
      </c>
      <c r="J1" s="18">
        <v>2.8879999999999999</v>
      </c>
      <c r="K1" s="18">
        <v>2.9990000000000001</v>
      </c>
      <c r="L1" s="18">
        <v>3.1110000000000002</v>
      </c>
    </row>
    <row r="2" spans="1:14" x14ac:dyDescent="0.3">
      <c r="A2" s="19" t="s">
        <v>26</v>
      </c>
      <c r="B2">
        <f>ROUND(B$1,2)</f>
        <v>2</v>
      </c>
      <c r="C2">
        <f t="shared" ref="C2:L2" si="0">ROUND(C$1,2)</f>
        <v>2.11</v>
      </c>
      <c r="D2">
        <f t="shared" si="0"/>
        <v>2.2200000000000002</v>
      </c>
      <c r="E2">
        <f t="shared" si="0"/>
        <v>2.33</v>
      </c>
      <c r="F2">
        <f t="shared" si="0"/>
        <v>2.44</v>
      </c>
      <c r="G2">
        <f t="shared" si="0"/>
        <v>2.56</v>
      </c>
      <c r="H2">
        <f t="shared" si="0"/>
        <v>2.67</v>
      </c>
      <c r="I2">
        <f t="shared" si="0"/>
        <v>2.78</v>
      </c>
      <c r="J2">
        <f t="shared" si="0"/>
        <v>2.89</v>
      </c>
      <c r="K2">
        <f t="shared" si="0"/>
        <v>3</v>
      </c>
      <c r="L2">
        <f t="shared" si="0"/>
        <v>3.11</v>
      </c>
      <c r="N2" t="s">
        <v>27</v>
      </c>
    </row>
    <row r="3" spans="1:14" x14ac:dyDescent="0.3">
      <c r="A3" s="19" t="s">
        <v>28</v>
      </c>
      <c r="B3">
        <f>ROUNDUP(B$1,2)</f>
        <v>2</v>
      </c>
      <c r="C3">
        <f t="shared" ref="C3:L3" si="1">ROUNDUP(C$1,2)</f>
        <v>2.1199999999999997</v>
      </c>
      <c r="D3">
        <f t="shared" si="1"/>
        <v>2.23</v>
      </c>
      <c r="E3">
        <f t="shared" si="1"/>
        <v>2.34</v>
      </c>
      <c r="F3">
        <f t="shared" si="1"/>
        <v>2.4499999999999997</v>
      </c>
      <c r="G3">
        <f t="shared" si="1"/>
        <v>2.5599999999999996</v>
      </c>
      <c r="H3">
        <f t="shared" si="1"/>
        <v>2.67</v>
      </c>
      <c r="I3">
        <f t="shared" si="1"/>
        <v>2.78</v>
      </c>
      <c r="J3">
        <f t="shared" si="1"/>
        <v>2.8899999999999997</v>
      </c>
      <c r="K3">
        <f t="shared" si="1"/>
        <v>3</v>
      </c>
      <c r="L3">
        <f t="shared" si="1"/>
        <v>3.1199999999999997</v>
      </c>
      <c r="N3" t="s">
        <v>29</v>
      </c>
    </row>
    <row r="4" spans="1:14" x14ac:dyDescent="0.3">
      <c r="A4" s="19" t="s">
        <v>30</v>
      </c>
      <c r="B4">
        <f>ROUNDDOWN(B$1,2)</f>
        <v>2</v>
      </c>
      <c r="C4">
        <f t="shared" ref="C4:L4" si="2">ROUNDDOWN(C$1,2)</f>
        <v>2.11</v>
      </c>
      <c r="D4">
        <f t="shared" si="2"/>
        <v>2.2200000000000002</v>
      </c>
      <c r="E4">
        <f t="shared" si="2"/>
        <v>2.33</v>
      </c>
      <c r="F4">
        <f t="shared" si="2"/>
        <v>2.44</v>
      </c>
      <c r="G4">
        <f t="shared" si="2"/>
        <v>2.5499999999999998</v>
      </c>
      <c r="H4">
        <f t="shared" si="2"/>
        <v>2.66</v>
      </c>
      <c r="I4">
        <f t="shared" si="2"/>
        <v>2.77</v>
      </c>
      <c r="J4">
        <f t="shared" si="2"/>
        <v>2.88</v>
      </c>
      <c r="K4">
        <f t="shared" si="2"/>
        <v>2.99</v>
      </c>
      <c r="L4">
        <f t="shared" si="2"/>
        <v>3.11</v>
      </c>
      <c r="N4" t="s">
        <v>31</v>
      </c>
    </row>
    <row r="6" spans="1:14" x14ac:dyDescent="0.3">
      <c r="A6" s="19" t="s">
        <v>32</v>
      </c>
      <c r="B6">
        <f>TRUNC(B$1,2)</f>
        <v>2</v>
      </c>
      <c r="C6">
        <f t="shared" ref="C6:L6" si="3">TRUNC(C1,2)</f>
        <v>2.11</v>
      </c>
      <c r="D6">
        <f t="shared" si="3"/>
        <v>2.2200000000000002</v>
      </c>
      <c r="E6">
        <f t="shared" si="3"/>
        <v>2.33</v>
      </c>
      <c r="F6">
        <f t="shared" si="3"/>
        <v>2.44</v>
      </c>
      <c r="G6">
        <f t="shared" si="3"/>
        <v>2.5499999999999998</v>
      </c>
      <c r="H6">
        <f t="shared" si="3"/>
        <v>2.66</v>
      </c>
      <c r="I6">
        <f t="shared" si="3"/>
        <v>2.77</v>
      </c>
      <c r="J6">
        <f t="shared" si="3"/>
        <v>2.88</v>
      </c>
      <c r="K6">
        <f t="shared" si="3"/>
        <v>2.99</v>
      </c>
      <c r="L6">
        <f t="shared" si="3"/>
        <v>3.11</v>
      </c>
      <c r="N6" t="s">
        <v>33</v>
      </c>
    </row>
    <row r="7" spans="1:14" x14ac:dyDescent="0.3">
      <c r="A7" s="19"/>
    </row>
    <row r="8" spans="1:14" x14ac:dyDescent="0.3">
      <c r="A8" s="19" t="s">
        <v>34</v>
      </c>
      <c r="B8">
        <f>MROUND(B$1,0.25)</f>
        <v>2</v>
      </c>
      <c r="C8">
        <f t="shared" ref="C8:L8" si="4">MROUND(C$1,0.25)</f>
        <v>2</v>
      </c>
      <c r="D8">
        <f t="shared" si="4"/>
        <v>2.25</v>
      </c>
      <c r="E8">
        <f t="shared" si="4"/>
        <v>2.25</v>
      </c>
      <c r="F8">
        <f t="shared" si="4"/>
        <v>2.5</v>
      </c>
      <c r="G8">
        <f t="shared" si="4"/>
        <v>2.5</v>
      </c>
      <c r="H8">
        <f t="shared" si="4"/>
        <v>2.75</v>
      </c>
      <c r="I8">
        <f t="shared" si="4"/>
        <v>2.75</v>
      </c>
      <c r="J8">
        <f t="shared" si="4"/>
        <v>3</v>
      </c>
      <c r="K8">
        <f t="shared" si="4"/>
        <v>3</v>
      </c>
      <c r="L8">
        <f t="shared" si="4"/>
        <v>3</v>
      </c>
      <c r="N8" t="s">
        <v>27</v>
      </c>
    </row>
    <row r="9" spans="1:14" x14ac:dyDescent="0.3">
      <c r="A9" s="19"/>
    </row>
    <row r="10" spans="1:14" x14ac:dyDescent="0.3">
      <c r="A10" s="19" t="s">
        <v>35</v>
      </c>
      <c r="B10" s="2">
        <f>FLOOR(B$1,0.5)</f>
        <v>2</v>
      </c>
      <c r="C10">
        <f t="shared" ref="C10:L10" si="5">FLOOR(C$1,0.5)</f>
        <v>2</v>
      </c>
      <c r="D10">
        <f t="shared" si="5"/>
        <v>2</v>
      </c>
      <c r="E10">
        <f t="shared" si="5"/>
        <v>2</v>
      </c>
      <c r="F10">
        <f t="shared" si="5"/>
        <v>2</v>
      </c>
      <c r="G10">
        <f t="shared" si="5"/>
        <v>2.5</v>
      </c>
      <c r="H10">
        <f t="shared" si="5"/>
        <v>2.5</v>
      </c>
      <c r="I10">
        <f t="shared" si="5"/>
        <v>2.5</v>
      </c>
      <c r="J10">
        <f t="shared" si="5"/>
        <v>2.5</v>
      </c>
      <c r="K10">
        <f t="shared" si="5"/>
        <v>2.5</v>
      </c>
      <c r="L10">
        <f t="shared" si="5"/>
        <v>3</v>
      </c>
      <c r="N10" t="s">
        <v>31</v>
      </c>
    </row>
    <row r="11" spans="1:14" x14ac:dyDescent="0.3">
      <c r="A11" s="19" t="s">
        <v>36</v>
      </c>
      <c r="B11" s="2">
        <f>FLOOR(B$1,0.1)</f>
        <v>2</v>
      </c>
      <c r="C11" s="2">
        <f t="shared" ref="C11:L11" si="6">FLOOR(C$1,0.1)</f>
        <v>2.1</v>
      </c>
      <c r="D11" s="2">
        <f t="shared" si="6"/>
        <v>2.2000000000000002</v>
      </c>
      <c r="E11" s="2">
        <f t="shared" si="6"/>
        <v>2.3000000000000003</v>
      </c>
      <c r="F11" s="2">
        <f t="shared" si="6"/>
        <v>2.4000000000000004</v>
      </c>
      <c r="G11" s="2">
        <f t="shared" si="6"/>
        <v>2.5</v>
      </c>
      <c r="H11" s="2">
        <f t="shared" si="6"/>
        <v>2.6</v>
      </c>
      <c r="I11" s="2">
        <f t="shared" si="6"/>
        <v>2.7</v>
      </c>
      <c r="J11" s="2">
        <f t="shared" si="6"/>
        <v>2.8000000000000003</v>
      </c>
      <c r="K11" s="2">
        <f t="shared" si="6"/>
        <v>2.9000000000000004</v>
      </c>
      <c r="L11" s="2">
        <f t="shared" si="6"/>
        <v>3.1</v>
      </c>
    </row>
    <row r="12" spans="1:14" x14ac:dyDescent="0.3">
      <c r="A12" s="1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4" x14ac:dyDescent="0.3">
      <c r="A13" s="19" t="s">
        <v>37</v>
      </c>
      <c r="B13">
        <f>INT(B1)</f>
        <v>2</v>
      </c>
      <c r="C13">
        <f t="shared" ref="C13:L13" si="7">INT(C1)</f>
        <v>2</v>
      </c>
      <c r="D13">
        <f t="shared" si="7"/>
        <v>2</v>
      </c>
      <c r="E13">
        <f t="shared" si="7"/>
        <v>2</v>
      </c>
      <c r="F13">
        <f t="shared" si="7"/>
        <v>2</v>
      </c>
      <c r="G13">
        <f t="shared" si="7"/>
        <v>2</v>
      </c>
      <c r="H13">
        <f t="shared" si="7"/>
        <v>2</v>
      </c>
      <c r="I13">
        <f t="shared" si="7"/>
        <v>2</v>
      </c>
      <c r="J13">
        <f t="shared" si="7"/>
        <v>2</v>
      </c>
      <c r="K13">
        <f t="shared" si="7"/>
        <v>2</v>
      </c>
      <c r="L13">
        <f t="shared" si="7"/>
        <v>3</v>
      </c>
      <c r="N13" t="s">
        <v>38</v>
      </c>
    </row>
    <row r="15" spans="1:14" x14ac:dyDescent="0.3">
      <c r="A15" s="19" t="s">
        <v>39</v>
      </c>
      <c r="B15">
        <f>CEILING(B$1,1)</f>
        <v>2</v>
      </c>
      <c r="C15">
        <f t="shared" ref="C15:L15" si="8">CEILING(C$1,1)</f>
        <v>3</v>
      </c>
      <c r="D15">
        <f t="shared" si="8"/>
        <v>3</v>
      </c>
      <c r="E15">
        <f t="shared" si="8"/>
        <v>3</v>
      </c>
      <c r="F15">
        <f t="shared" si="8"/>
        <v>3</v>
      </c>
      <c r="G15">
        <f t="shared" si="8"/>
        <v>3</v>
      </c>
      <c r="H15">
        <f t="shared" si="8"/>
        <v>3</v>
      </c>
      <c r="I15">
        <f t="shared" si="8"/>
        <v>3</v>
      </c>
      <c r="J15">
        <f t="shared" si="8"/>
        <v>3</v>
      </c>
      <c r="K15">
        <f t="shared" si="8"/>
        <v>3</v>
      </c>
      <c r="L15">
        <f t="shared" si="8"/>
        <v>4</v>
      </c>
      <c r="N15" t="s">
        <v>29</v>
      </c>
    </row>
    <row r="16" spans="1:14" x14ac:dyDescent="0.3">
      <c r="A16" s="19" t="s">
        <v>40</v>
      </c>
      <c r="B16">
        <f>CEILING(B$1,0.5)</f>
        <v>2</v>
      </c>
      <c r="C16">
        <f t="shared" ref="C16:L16" si="9">CEILING(C$1,0.5)</f>
        <v>2.5</v>
      </c>
      <c r="D16">
        <f t="shared" si="9"/>
        <v>2.5</v>
      </c>
      <c r="E16">
        <f t="shared" si="9"/>
        <v>2.5</v>
      </c>
      <c r="F16">
        <f t="shared" si="9"/>
        <v>2.5</v>
      </c>
      <c r="G16">
        <f t="shared" si="9"/>
        <v>3</v>
      </c>
      <c r="H16">
        <f t="shared" si="9"/>
        <v>3</v>
      </c>
      <c r="I16">
        <f t="shared" si="9"/>
        <v>3</v>
      </c>
      <c r="J16">
        <f t="shared" si="9"/>
        <v>3</v>
      </c>
      <c r="K16">
        <f t="shared" si="9"/>
        <v>3</v>
      </c>
      <c r="L16">
        <f t="shared" si="9"/>
        <v>3.5</v>
      </c>
    </row>
    <row r="17" spans="1:12" x14ac:dyDescent="0.3">
      <c r="A17" s="19" t="s">
        <v>41</v>
      </c>
      <c r="B17">
        <f>CEILING(B$1,10)</f>
        <v>10</v>
      </c>
      <c r="C17">
        <f t="shared" ref="C17:L17" si="10">CEILING(C$1,10)</f>
        <v>10</v>
      </c>
      <c r="D17">
        <f t="shared" si="10"/>
        <v>10</v>
      </c>
      <c r="E17">
        <f t="shared" si="10"/>
        <v>10</v>
      </c>
      <c r="F17">
        <f t="shared" si="10"/>
        <v>10</v>
      </c>
      <c r="G17">
        <f t="shared" si="10"/>
        <v>10</v>
      </c>
      <c r="H17">
        <f t="shared" si="10"/>
        <v>10</v>
      </c>
      <c r="I17">
        <f t="shared" si="10"/>
        <v>10</v>
      </c>
      <c r="J17">
        <f t="shared" si="10"/>
        <v>10</v>
      </c>
      <c r="K17">
        <f t="shared" si="10"/>
        <v>10</v>
      </c>
      <c r="L17">
        <f t="shared" si="10"/>
        <v>10</v>
      </c>
    </row>
    <row r="18" spans="1:12" x14ac:dyDescent="0.3">
      <c r="A18" s="19" t="s">
        <v>42</v>
      </c>
      <c r="B18">
        <f>CEILING(B$1,0.1)</f>
        <v>2</v>
      </c>
      <c r="C18">
        <f t="shared" ref="C18:L18" si="11">CEILING(C$1,0.1)</f>
        <v>2.2000000000000002</v>
      </c>
      <c r="D18">
        <f t="shared" si="11"/>
        <v>2.3000000000000003</v>
      </c>
      <c r="E18">
        <f t="shared" si="11"/>
        <v>2.4000000000000004</v>
      </c>
      <c r="F18">
        <f t="shared" si="11"/>
        <v>2.5</v>
      </c>
      <c r="G18">
        <f t="shared" si="11"/>
        <v>2.6</v>
      </c>
      <c r="H18">
        <f t="shared" si="11"/>
        <v>2.7</v>
      </c>
      <c r="I18">
        <f t="shared" si="11"/>
        <v>2.8000000000000003</v>
      </c>
      <c r="J18">
        <f t="shared" si="11"/>
        <v>2.9000000000000004</v>
      </c>
      <c r="K18">
        <f t="shared" si="11"/>
        <v>3</v>
      </c>
      <c r="L18">
        <f t="shared" si="11"/>
        <v>3.2</v>
      </c>
    </row>
    <row r="19" spans="1:12" x14ac:dyDescent="0.3">
      <c r="A19" s="19" t="s">
        <v>43</v>
      </c>
      <c r="B19">
        <f>CEILING(B$1,0.25)</f>
        <v>2</v>
      </c>
      <c r="C19">
        <f t="shared" ref="C19:L19" si="12">CEILING(C$1,0.25)</f>
        <v>2.25</v>
      </c>
      <c r="D19">
        <f t="shared" si="12"/>
        <v>2.25</v>
      </c>
      <c r="E19">
        <f t="shared" si="12"/>
        <v>2.5</v>
      </c>
      <c r="F19">
        <f t="shared" si="12"/>
        <v>2.5</v>
      </c>
      <c r="G19">
        <f t="shared" si="12"/>
        <v>2.75</v>
      </c>
      <c r="H19">
        <f t="shared" si="12"/>
        <v>2.75</v>
      </c>
      <c r="I19">
        <f t="shared" si="12"/>
        <v>3</v>
      </c>
      <c r="J19">
        <f t="shared" si="12"/>
        <v>3</v>
      </c>
      <c r="K19">
        <f t="shared" si="12"/>
        <v>3</v>
      </c>
      <c r="L19">
        <f t="shared" si="12"/>
        <v>3.25</v>
      </c>
    </row>
    <row r="22" spans="1:12" x14ac:dyDescent="0.3">
      <c r="A22" s="7" t="s">
        <v>44</v>
      </c>
      <c r="B22" s="6" t="s">
        <v>45</v>
      </c>
    </row>
  </sheetData>
  <hyperlinks>
    <hyperlink ref="B22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I21" sqref="I21"/>
    </sheetView>
  </sheetViews>
  <sheetFormatPr defaultColWidth="11.44140625" defaultRowHeight="13.2" x14ac:dyDescent="0.25"/>
  <cols>
    <col min="1" max="2" width="11.44140625" style="20"/>
    <col min="3" max="3" width="24.88671875" style="20" bestFit="1" customWidth="1"/>
    <col min="4" max="16384" width="11.44140625" style="20"/>
  </cols>
  <sheetData>
    <row r="1" spans="1:8" x14ac:dyDescent="0.25">
      <c r="A1" s="20" t="s">
        <v>48</v>
      </c>
      <c r="C1" s="20" t="s">
        <v>68</v>
      </c>
      <c r="D1" s="20" t="s">
        <v>69</v>
      </c>
      <c r="H1" s="20" t="s">
        <v>71</v>
      </c>
    </row>
    <row r="2" spans="1:8" x14ac:dyDescent="0.25">
      <c r="A2" s="20" t="s">
        <v>49</v>
      </c>
    </row>
    <row r="3" spans="1:8" x14ac:dyDescent="0.25">
      <c r="A3" s="20" t="s">
        <v>50</v>
      </c>
    </row>
    <row r="4" spans="1:8" x14ac:dyDescent="0.25">
      <c r="A4" s="20" t="s">
        <v>51</v>
      </c>
    </row>
    <row r="5" spans="1:8" x14ac:dyDescent="0.25">
      <c r="A5" s="20" t="s">
        <v>52</v>
      </c>
    </row>
    <row r="6" spans="1:8" x14ac:dyDescent="0.25">
      <c r="A6" s="20" t="s">
        <v>53</v>
      </c>
    </row>
    <row r="7" spans="1:8" x14ac:dyDescent="0.25">
      <c r="A7" s="20" t="s">
        <v>54</v>
      </c>
    </row>
    <row r="8" spans="1:8" x14ac:dyDescent="0.25">
      <c r="A8" s="20" t="s">
        <v>52</v>
      </c>
    </row>
    <row r="9" spans="1:8" x14ac:dyDescent="0.25">
      <c r="A9" s="20" t="s">
        <v>50</v>
      </c>
    </row>
    <row r="10" spans="1:8" x14ac:dyDescent="0.25">
      <c r="A10" s="20" t="s">
        <v>55</v>
      </c>
    </row>
    <row r="11" spans="1:8" x14ac:dyDescent="0.25">
      <c r="A11" s="20" t="s">
        <v>56</v>
      </c>
    </row>
    <row r="12" spans="1:8" x14ac:dyDescent="0.25">
      <c r="A12" s="20" t="s">
        <v>57</v>
      </c>
    </row>
    <row r="13" spans="1:8" x14ac:dyDescent="0.25">
      <c r="A13" s="20" t="s">
        <v>58</v>
      </c>
    </row>
    <row r="14" spans="1:8" x14ac:dyDescent="0.25">
      <c r="A14" s="20" t="s">
        <v>57</v>
      </c>
    </row>
    <row r="15" spans="1:8" x14ac:dyDescent="0.25">
      <c r="A15" s="20" t="s">
        <v>59</v>
      </c>
    </row>
    <row r="16" spans="1:8" x14ac:dyDescent="0.25">
      <c r="A16" s="20" t="s">
        <v>60</v>
      </c>
    </row>
    <row r="17" spans="1:2" x14ac:dyDescent="0.25">
      <c r="A17" s="20" t="s">
        <v>61</v>
      </c>
    </row>
    <row r="18" spans="1:2" x14ac:dyDescent="0.25">
      <c r="A18" s="20" t="s">
        <v>62</v>
      </c>
    </row>
    <row r="19" spans="1:2" x14ac:dyDescent="0.25">
      <c r="A19" s="20" t="s">
        <v>63</v>
      </c>
    </row>
    <row r="20" spans="1:2" x14ac:dyDescent="0.25">
      <c r="A20" s="20" t="s">
        <v>64</v>
      </c>
    </row>
    <row r="21" spans="1:2" x14ac:dyDescent="0.25">
      <c r="A21" s="20" t="s">
        <v>62</v>
      </c>
    </row>
    <row r="22" spans="1:2" x14ac:dyDescent="0.25">
      <c r="A22" s="20" t="s">
        <v>65</v>
      </c>
    </row>
    <row r="23" spans="1:2" x14ac:dyDescent="0.25">
      <c r="A23" s="20" t="s">
        <v>66</v>
      </c>
    </row>
    <row r="24" spans="1:2" x14ac:dyDescent="0.25">
      <c r="A24" s="21" t="s">
        <v>48</v>
      </c>
      <c r="B24" s="21" t="s">
        <v>67</v>
      </c>
    </row>
    <row r="25" spans="1:2" x14ac:dyDescent="0.25">
      <c r="A25" s="20" t="s">
        <v>72</v>
      </c>
      <c r="B25" s="20" t="s">
        <v>73</v>
      </c>
    </row>
  </sheetData>
  <conditionalFormatting sqref="A2">
    <cfRule type="expression" dxfId="1" priority="2" stopIfTrue="1">
      <formula>COUNTIF($A$2:$A$200,A2)&gt;1</formula>
    </cfRule>
  </conditionalFormatting>
  <conditionalFormatting sqref="A3:A200">
    <cfRule type="expression" dxfId="0" priority="1" stopIfTrue="1">
      <formula>COUNTIF($A$2:$A$200,A3)&gt;1</formula>
    </cfRule>
  </conditionalFormatting>
  <pageMargins left="0.75" right="0.75" top="1" bottom="1" header="0.4921259845" footer="0.4921259845"/>
  <pageSetup paperSize="9" orientation="portrait" horizontalDpi="200" verticalDpi="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2"/>
  <sheetViews>
    <sheetView zoomScale="90" zoomScaleNormal="90" workbookViewId="0">
      <pane ySplit="1" topLeftCell="A2" activePane="bottomLeft" state="frozen"/>
      <selection pane="bottomLeft" activeCell="B28" sqref="B28"/>
    </sheetView>
  </sheetViews>
  <sheetFormatPr defaultColWidth="12.6640625" defaultRowHeight="15.75" customHeight="1" x14ac:dyDescent="0.3"/>
  <cols>
    <col min="1" max="1" width="9.5546875" style="22" customWidth="1"/>
    <col min="2" max="2" width="83" style="22" bestFit="1" customWidth="1"/>
    <col min="3" max="3" width="31.21875" style="22" bestFit="1" customWidth="1"/>
    <col min="4" max="4" width="18.88671875" style="22" customWidth="1"/>
    <col min="5" max="16384" width="12.6640625" style="22"/>
  </cols>
  <sheetData>
    <row r="1" spans="1:4" s="27" customFormat="1" ht="13.8" x14ac:dyDescent="0.3">
      <c r="A1" s="26"/>
      <c r="B1" s="26" t="s">
        <v>74</v>
      </c>
      <c r="C1" s="26"/>
      <c r="D1" s="26"/>
    </row>
    <row r="2" spans="1:4" ht="13.8" x14ac:dyDescent="0.3">
      <c r="A2" s="23"/>
      <c r="B2" s="23" t="s">
        <v>75</v>
      </c>
    </row>
    <row r="3" spans="1:4" ht="13.8" x14ac:dyDescent="0.3">
      <c r="A3" s="23"/>
      <c r="B3" s="23" t="s">
        <v>76</v>
      </c>
    </row>
    <row r="4" spans="1:4" ht="13.8" x14ac:dyDescent="0.3">
      <c r="A4" s="23"/>
      <c r="B4" s="23" t="s">
        <v>77</v>
      </c>
    </row>
    <row r="5" spans="1:4" ht="13.8" x14ac:dyDescent="0.3"/>
    <row r="6" spans="1:4" ht="13.8" x14ac:dyDescent="0.3">
      <c r="A6" s="23"/>
      <c r="B6" s="23" t="s">
        <v>78</v>
      </c>
    </row>
    <row r="7" spans="1:4" ht="13.8" x14ac:dyDescent="0.3">
      <c r="A7" s="23"/>
      <c r="B7" s="23" t="s">
        <v>79</v>
      </c>
    </row>
    <row r="8" spans="1:4" ht="13.8" x14ac:dyDescent="0.3">
      <c r="A8" s="23"/>
      <c r="B8" s="23" t="s">
        <v>80</v>
      </c>
    </row>
    <row r="9" spans="1:4" ht="13.8" x14ac:dyDescent="0.3">
      <c r="B9" s="23" t="s">
        <v>81</v>
      </c>
    </row>
    <row r="10" spans="1:4" ht="13.8" x14ac:dyDescent="0.3">
      <c r="A10" s="23"/>
      <c r="B10" s="23" t="s">
        <v>80</v>
      </c>
    </row>
    <row r="11" spans="1:4" ht="13.8" x14ac:dyDescent="0.3">
      <c r="B11" s="23" t="s">
        <v>82</v>
      </c>
    </row>
    <row r="12" spans="1:4" ht="13.8" x14ac:dyDescent="0.3">
      <c r="A12" s="23"/>
      <c r="B12" s="23" t="s">
        <v>79</v>
      </c>
    </row>
    <row r="13" spans="1:4" ht="13.8" x14ac:dyDescent="0.3">
      <c r="A13" s="23"/>
      <c r="B13" s="23" t="s">
        <v>83</v>
      </c>
    </row>
    <row r="14" spans="1:4" ht="13.8" x14ac:dyDescent="0.3">
      <c r="A14" s="23"/>
      <c r="B14" s="23" t="s">
        <v>84</v>
      </c>
    </row>
    <row r="15" spans="1:4" ht="13.8" x14ac:dyDescent="0.3">
      <c r="A15" s="23"/>
      <c r="B15" s="23" t="s">
        <v>85</v>
      </c>
    </row>
    <row r="16" spans="1:4" ht="13.8" x14ac:dyDescent="0.3">
      <c r="A16" s="23"/>
      <c r="B16" s="23" t="s">
        <v>77</v>
      </c>
    </row>
    <row r="17" spans="1:3" ht="13.8" x14ac:dyDescent="0.3">
      <c r="A17" s="23"/>
      <c r="B17" s="23" t="s">
        <v>83</v>
      </c>
    </row>
    <row r="18" spans="1:3" ht="13.8" x14ac:dyDescent="0.3">
      <c r="A18" s="23"/>
      <c r="B18" s="23" t="s">
        <v>86</v>
      </c>
    </row>
    <row r="19" spans="1:3" ht="13.8" x14ac:dyDescent="0.3">
      <c r="A19" s="23"/>
      <c r="B19" s="23" t="s">
        <v>87</v>
      </c>
    </row>
    <row r="20" spans="1:3" ht="13.8" x14ac:dyDescent="0.3">
      <c r="A20" s="23"/>
      <c r="B20" s="23" t="s">
        <v>88</v>
      </c>
    </row>
    <row r="21" spans="1:3" ht="13.8" x14ac:dyDescent="0.3">
      <c r="A21" s="23"/>
      <c r="B21" s="23" t="s">
        <v>89</v>
      </c>
    </row>
    <row r="22" spans="1:3" ht="13.8" x14ac:dyDescent="0.3">
      <c r="B22" s="23" t="s">
        <v>83</v>
      </c>
    </row>
    <row r="23" spans="1:3" ht="13.8" x14ac:dyDescent="0.3">
      <c r="A23" s="23"/>
      <c r="B23" s="23" t="s">
        <v>90</v>
      </c>
    </row>
    <row r="24" spans="1:3" ht="13.8" x14ac:dyDescent="0.3">
      <c r="A24" s="23"/>
      <c r="B24" s="23" t="s">
        <v>91</v>
      </c>
    </row>
    <row r="25" spans="1:3" ht="13.8" x14ac:dyDescent="0.3">
      <c r="A25" s="23"/>
      <c r="B25" s="23" t="s">
        <v>85</v>
      </c>
    </row>
    <row r="27" spans="1:3" ht="15.75" customHeight="1" x14ac:dyDescent="0.3">
      <c r="A27" s="24" t="s">
        <v>92</v>
      </c>
      <c r="B27" s="25">
        <f>COUNTIF($B$2:$B$25,"*"&amp;A27&amp;"*")</f>
        <v>5</v>
      </c>
      <c r="C27" s="28" t="s">
        <v>101</v>
      </c>
    </row>
    <row r="28" spans="1:3" ht="15.75" customHeight="1" x14ac:dyDescent="0.3">
      <c r="A28" s="24" t="s">
        <v>93</v>
      </c>
      <c r="B28" s="25">
        <f>COUNTIF($B$2:$B$25,"*"&amp;A28&amp;"*")</f>
        <v>5</v>
      </c>
    </row>
    <row r="29" spans="1:3" ht="15.75" customHeight="1" x14ac:dyDescent="0.3">
      <c r="A29" s="24">
        <v>2003</v>
      </c>
      <c r="B29" s="25">
        <f>COUNTIF($B$2:$B$25,"*"&amp;A29&amp;"*")</f>
        <v>12</v>
      </c>
    </row>
    <row r="30" spans="1:3" ht="15.75" customHeight="1" x14ac:dyDescent="0.3">
      <c r="A30" s="24">
        <v>2010</v>
      </c>
      <c r="B30" s="25">
        <f>COUNTIF($B$2:$B$25,"*"&amp;A30&amp;"*")</f>
        <v>17</v>
      </c>
      <c r="C30" s="22" t="s">
        <v>10</v>
      </c>
    </row>
    <row r="31" spans="1:3" ht="15.75" customHeight="1" x14ac:dyDescent="0.3">
      <c r="A31" s="24">
        <v>365</v>
      </c>
      <c r="B31" s="25">
        <f>COUNTIF($B$2:$B$25,"*"&amp;A31&amp;"*")</f>
        <v>9</v>
      </c>
      <c r="C31" s="22" t="s">
        <v>102</v>
      </c>
    </row>
    <row r="32" spans="1:3" ht="15.75" customHeight="1" x14ac:dyDescent="0.3">
      <c r="A32" s="24" t="s">
        <v>104</v>
      </c>
      <c r="B32" s="25">
        <f>COUNTIF($B$2:$B$25,"?"&amp;A32&amp;"*")</f>
        <v>2</v>
      </c>
      <c r="C32" s="22" t="s">
        <v>103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9</vt:i4>
      </vt:variant>
    </vt:vector>
  </HeadingPairs>
  <TitlesOfParts>
    <vt:vector size="9" baseType="lpstr">
      <vt:lpstr>Sisukord</vt:lpstr>
      <vt:lpstr>Vanus</vt:lpstr>
      <vt:lpstr>IK</vt:lpstr>
      <vt:lpstr>Sonadega</vt:lpstr>
      <vt:lpstr>Mündid</vt:lpstr>
      <vt:lpstr>Nädal</vt:lpstr>
      <vt:lpstr>Ümardamine</vt:lpstr>
      <vt:lpstr>Topeltkirjed</vt:lpstr>
      <vt:lpstr>Osatekstlahtreist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</dc:creator>
  <cp:lastModifiedBy>heikki</cp:lastModifiedBy>
  <dcterms:created xsi:type="dcterms:W3CDTF">2022-04-22T06:21:29Z</dcterms:created>
  <dcterms:modified xsi:type="dcterms:W3CDTF">2022-04-29T11:49:55Z</dcterms:modified>
</cp:coreProperties>
</file>